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mc:AlternateContent xmlns:mc="http://schemas.openxmlformats.org/markup-compatibility/2006">
    <mc:Choice Requires="x15">
      <x15ac:absPath xmlns:x15ac="http://schemas.microsoft.com/office/spreadsheetml/2010/11/ac" url="https://moorehk.sharepoint.com/sites/AdvisoryIT/Shared Documents/General/Business Development/Self-Assessment Tools/ISO 27001-2022/"/>
    </mc:Choice>
  </mc:AlternateContent>
  <xr:revisionPtr revIDLastSave="6" documentId="13_ncr:1_{9CAF0BD4-A348-364A-B7BD-B6FB56DA6F55}" xr6:coauthVersionLast="47" xr6:coauthVersionMax="47" xr10:uidLastSave="{730E4CAD-E6C6-4B4C-898F-5700D5BF82FB}"/>
  <workbookProtection workbookAlgorithmName="SHA-512" workbookHashValue="wd4tk824LL32dfvVGZxrJ1pHKgcsQ11VmAoFidvyJX06QLS/IdhUrvjdC89SyPMVw+4WsnZUeTKvJUme/531ZQ==" workbookSaltValue="4JF6dygELKNrBbWQvzwp4Q==" workbookSpinCount="100000" lockStructure="1"/>
  <bookViews>
    <workbookView xWindow="0" yWindow="880" windowWidth="36000" windowHeight="20960" xr2:uid="{80B05351-9239-D04D-8CEB-3DD7E6C67C63}"/>
  </bookViews>
  <sheets>
    <sheet name="Introduction" sheetId="10" r:id="rId1"/>
    <sheet name="Guidelines" sheetId="12" r:id="rId2"/>
    <sheet name="Weightings" sheetId="7" r:id="rId3"/>
    <sheet name="Questionnaire" sheetId="5" r:id="rId4"/>
    <sheet name="Aggregated Result" sheetId="9" r:id="rId5"/>
    <sheet name="Reference" sheetId="2" state="hidden" r:id="rId6"/>
    <sheet name="Content"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9" l="1"/>
  <c r="H39" i="9"/>
  <c r="H38" i="9"/>
  <c r="H37" i="9"/>
  <c r="H36" i="9"/>
  <c r="H35" i="9"/>
  <c r="H34" i="9"/>
  <c r="H33" i="9"/>
  <c r="H32" i="9"/>
  <c r="H31" i="9"/>
  <c r="H30" i="9"/>
  <c r="H29" i="9"/>
  <c r="H28" i="9"/>
  <c r="H27" i="9"/>
  <c r="H26" i="9"/>
  <c r="H25" i="9"/>
  <c r="H24" i="9"/>
  <c r="H23" i="9"/>
  <c r="H22" i="9"/>
  <c r="H21" i="9"/>
  <c r="H20" i="9"/>
  <c r="H19" i="9"/>
  <c r="H18" i="9"/>
  <c r="H17" i="9"/>
  <c r="H16" i="9"/>
  <c r="H15" i="9"/>
  <c r="H14" i="9"/>
  <c r="F15" i="5" l="1"/>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H14" i="7"/>
  <c r="H15" i="7"/>
  <c r="H16" i="7"/>
  <c r="H17" i="7"/>
  <c r="H18" i="7"/>
  <c r="H19" i="7"/>
  <c r="H20" i="7"/>
  <c r="H21" i="7"/>
  <c r="H22" i="7"/>
  <c r="H23" i="7"/>
  <c r="H25" i="7"/>
  <c r="H26" i="7"/>
  <c r="H27" i="7"/>
  <c r="H28" i="7"/>
  <c r="H30" i="7"/>
  <c r="H31" i="7"/>
  <c r="H33" i="7"/>
  <c r="H34" i="7"/>
  <c r="H35" i="7"/>
  <c r="H36" i="7"/>
  <c r="H37" i="7"/>
  <c r="H38" i="7"/>
  <c r="H39" i="7"/>
  <c r="O35" i="8" l="1"/>
  <c r="O36" i="8"/>
  <c r="O37" i="8"/>
  <c r="O38" i="8"/>
  <c r="O39" i="8"/>
  <c r="O41" i="8"/>
  <c r="O43" i="8"/>
  <c r="O45" i="8"/>
  <c r="O48" i="8"/>
  <c r="O49" i="8"/>
  <c r="O50" i="8"/>
  <c r="O51" i="8"/>
  <c r="O52" i="8"/>
  <c r="O54" i="8"/>
  <c r="O55" i="8"/>
  <c r="O56" i="8"/>
  <c r="O59" i="8"/>
  <c r="O61" i="8"/>
  <c r="O62" i="8"/>
  <c r="O63" i="8"/>
  <c r="O65" i="8"/>
  <c r="O66" i="8"/>
  <c r="O67" i="8"/>
  <c r="O68" i="8"/>
  <c r="O69" i="8"/>
  <c r="O70" i="8"/>
  <c r="O71" i="8"/>
  <c r="O72" i="8"/>
  <c r="O73" i="8"/>
  <c r="O74" i="8"/>
  <c r="O76" i="8"/>
  <c r="O78" i="8"/>
  <c r="O79" i="8"/>
  <c r="O81" i="8"/>
  <c r="O83" i="8"/>
  <c r="O84" i="8"/>
  <c r="O85" i="8"/>
  <c r="O86" i="8"/>
  <c r="O87" i="8"/>
  <c r="O10" i="8" l="1"/>
  <c r="N10" i="8" s="1"/>
  <c r="M10" i="8" s="1"/>
  <c r="B5" i="2"/>
  <c r="B6" i="2"/>
  <c r="B7" i="2"/>
  <c r="B8" i="2"/>
  <c r="B9" i="2"/>
  <c r="B10" i="2"/>
  <c r="B11" i="2"/>
  <c r="B12" i="2"/>
  <c r="B13" i="2"/>
  <c r="B14" i="2"/>
  <c r="B16" i="2"/>
  <c r="B17" i="2"/>
  <c r="B18" i="2"/>
  <c r="B19" i="2"/>
  <c r="B21" i="2"/>
  <c r="B22" i="2"/>
  <c r="B24" i="2"/>
  <c r="B25" i="2"/>
  <c r="B26" i="2"/>
  <c r="B27" i="2"/>
  <c r="B28" i="2"/>
  <c r="B29" i="2"/>
  <c r="B30" i="2"/>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3" i="8"/>
  <c r="I5" i="8"/>
  <c r="I7" i="8"/>
  <c r="I8" i="8"/>
  <c r="I9" i="8"/>
  <c r="I10" i="8"/>
  <c r="I11" i="8"/>
  <c r="I12" i="8"/>
  <c r="I14" i="8"/>
  <c r="I15" i="8"/>
  <c r="I16" i="8"/>
  <c r="I18" i="8"/>
  <c r="I20" i="8"/>
  <c r="I22" i="8"/>
  <c r="I23" i="8"/>
  <c r="I25" i="8"/>
  <c r="I27" i="8"/>
  <c r="I29" i="8"/>
  <c r="I30" i="8"/>
  <c r="I32" i="8"/>
  <c r="I33" i="8"/>
  <c r="I35" i="8"/>
  <c r="I36" i="8"/>
  <c r="I37" i="8"/>
  <c r="I38" i="8"/>
  <c r="I41" i="8"/>
  <c r="I43" i="8"/>
  <c r="I45" i="8"/>
  <c r="I46" i="8"/>
  <c r="I48" i="8"/>
  <c r="I49" i="8"/>
  <c r="I50" i="8"/>
  <c r="I51" i="8"/>
  <c r="I52" i="8"/>
  <c r="I54" i="8"/>
  <c r="I55" i="8"/>
  <c r="I56" i="8"/>
  <c r="I57" i="8"/>
  <c r="I59" i="8"/>
  <c r="I61" i="8"/>
  <c r="I62" i="8"/>
  <c r="I63" i="8"/>
  <c r="I65" i="8"/>
  <c r="I66" i="8"/>
  <c r="I67" i="8"/>
  <c r="I68" i="8"/>
  <c r="I69" i="8"/>
  <c r="I70" i="8"/>
  <c r="I71" i="8"/>
  <c r="I72" i="8"/>
  <c r="I73" i="8"/>
  <c r="I74" i="8"/>
  <c r="I76" i="8"/>
  <c r="I78" i="8"/>
  <c r="I79" i="8"/>
  <c r="I81" i="8"/>
  <c r="I83" i="8"/>
  <c r="I84" i="8"/>
  <c r="I85" i="8"/>
  <c r="I86" i="8"/>
  <c r="I87" i="8"/>
  <c r="N6" i="8"/>
  <c r="M6" i="8" s="1"/>
  <c r="N13" i="8"/>
  <c r="M13" i="8" s="1"/>
  <c r="N17" i="8"/>
  <c r="M17" i="8" s="1"/>
  <c r="N19" i="8"/>
  <c r="M19" i="8" s="1"/>
  <c r="N21" i="8"/>
  <c r="M21" i="8" s="1"/>
  <c r="N24" i="8"/>
  <c r="M24" i="8" s="1"/>
  <c r="N26" i="8"/>
  <c r="M26" i="8" s="1"/>
  <c r="N28" i="8"/>
  <c r="M28" i="8" s="1"/>
  <c r="N31" i="8"/>
  <c r="M31" i="8" s="1"/>
  <c r="N33" i="8"/>
  <c r="M33" i="8" s="1"/>
  <c r="N34" i="8"/>
  <c r="M34" i="8" s="1"/>
  <c r="N40" i="8"/>
  <c r="M40" i="8" s="1"/>
  <c r="N42" i="8"/>
  <c r="M42" i="8" s="1"/>
  <c r="N44" i="8"/>
  <c r="M44" i="8" s="1"/>
  <c r="N46" i="8"/>
  <c r="M46" i="8" s="1"/>
  <c r="N47" i="8"/>
  <c r="M47" i="8" s="1"/>
  <c r="N53" i="8"/>
  <c r="M53" i="8" s="1"/>
  <c r="N57" i="8"/>
  <c r="M57" i="8" s="1"/>
  <c r="N58" i="8"/>
  <c r="M58" i="8" s="1"/>
  <c r="N60" i="8"/>
  <c r="M60" i="8" s="1"/>
  <c r="N64" i="8"/>
  <c r="M64" i="8" s="1"/>
  <c r="N75" i="8"/>
  <c r="M75" i="8" s="1"/>
  <c r="N77" i="8"/>
  <c r="M77" i="8" s="1"/>
  <c r="N80" i="8"/>
  <c r="M80" i="8" s="1"/>
  <c r="N82" i="8"/>
  <c r="M82" i="8" s="1"/>
  <c r="O7" i="8"/>
  <c r="N7" i="8" s="1"/>
  <c r="M7" i="8" s="1"/>
  <c r="O8" i="8"/>
  <c r="N8" i="8" s="1"/>
  <c r="M8" i="8" s="1"/>
  <c r="O9" i="8"/>
  <c r="N9" i="8" s="1"/>
  <c r="M9" i="8" s="1"/>
  <c r="O11" i="8"/>
  <c r="N11" i="8" s="1"/>
  <c r="M11" i="8" s="1"/>
  <c r="O12" i="8"/>
  <c r="N12" i="8" s="1"/>
  <c r="M12" i="8" s="1"/>
  <c r="O14" i="8"/>
  <c r="N14" i="8" s="1"/>
  <c r="M14" i="8" s="1"/>
  <c r="O15" i="8"/>
  <c r="N15" i="8" s="1"/>
  <c r="M15" i="8" s="1"/>
  <c r="O16" i="8"/>
  <c r="N16" i="8" s="1"/>
  <c r="M16" i="8" s="1"/>
  <c r="O18" i="8"/>
  <c r="N18" i="8" s="1"/>
  <c r="M18" i="8" s="1"/>
  <c r="L17" i="8" s="1"/>
  <c r="G18" i="9" s="1"/>
  <c r="O20" i="8"/>
  <c r="N20" i="8" s="1"/>
  <c r="M20" i="8" s="1"/>
  <c r="L19" i="8" s="1"/>
  <c r="G19" i="9" s="1"/>
  <c r="O22" i="8"/>
  <c r="N22" i="8" s="1"/>
  <c r="M22" i="8" s="1"/>
  <c r="O23" i="8"/>
  <c r="N23" i="8" s="1"/>
  <c r="M23" i="8" s="1"/>
  <c r="O25" i="8"/>
  <c r="N25" i="8" s="1"/>
  <c r="M25" i="8" s="1"/>
  <c r="L24" i="8" s="1"/>
  <c r="G21" i="9" s="1"/>
  <c r="O27" i="8"/>
  <c r="N27" i="8" s="1"/>
  <c r="M27" i="8" s="1"/>
  <c r="L26" i="8" s="1"/>
  <c r="G22" i="9" s="1"/>
  <c r="O29" i="8"/>
  <c r="N29" i="8" s="1"/>
  <c r="M29" i="8" s="1"/>
  <c r="O30" i="8"/>
  <c r="N30" i="8" s="1"/>
  <c r="M30" i="8" s="1"/>
  <c r="O32" i="8"/>
  <c r="N32" i="8" s="1"/>
  <c r="M32" i="8" s="1"/>
  <c r="L31" i="8" s="1"/>
  <c r="G24" i="9" s="1"/>
  <c r="N35" i="8"/>
  <c r="M35" i="8" s="1"/>
  <c r="N36" i="8"/>
  <c r="M36" i="8" s="1"/>
  <c r="N37" i="8"/>
  <c r="M37" i="8" s="1"/>
  <c r="N38" i="8"/>
  <c r="M38" i="8" s="1"/>
  <c r="N39" i="8"/>
  <c r="M39" i="8" s="1"/>
  <c r="N41" i="8"/>
  <c r="M41" i="8" s="1"/>
  <c r="L40" i="8" s="1"/>
  <c r="G27" i="9" s="1"/>
  <c r="N43" i="8"/>
  <c r="M43" i="8" s="1"/>
  <c r="L42" i="8" s="1"/>
  <c r="G28" i="9" s="1"/>
  <c r="N45" i="8"/>
  <c r="M45" i="8" s="1"/>
  <c r="L44" i="8" s="1"/>
  <c r="G29" i="9" s="1"/>
  <c r="N48" i="8"/>
  <c r="M48" i="8" s="1"/>
  <c r="N49" i="8"/>
  <c r="M49" i="8" s="1"/>
  <c r="N50" i="8"/>
  <c r="M50" i="8" s="1"/>
  <c r="N51" i="8"/>
  <c r="M51" i="8" s="1"/>
  <c r="N52" i="8"/>
  <c r="M52" i="8" s="1"/>
  <c r="N54" i="8"/>
  <c r="M54" i="8" s="1"/>
  <c r="N55" i="8"/>
  <c r="M55" i="8" s="1"/>
  <c r="N56" i="8"/>
  <c r="M56" i="8" s="1"/>
  <c r="N59" i="8"/>
  <c r="M59" i="8" s="1"/>
  <c r="L58" i="8" s="1"/>
  <c r="G34" i="9" s="1"/>
  <c r="N61" i="8"/>
  <c r="M61" i="8" s="1"/>
  <c r="N62" i="8"/>
  <c r="M62" i="8" s="1"/>
  <c r="N63" i="8"/>
  <c r="M63" i="8" s="1"/>
  <c r="N65" i="8"/>
  <c r="M65" i="8" s="1"/>
  <c r="N66" i="8"/>
  <c r="M66" i="8" s="1"/>
  <c r="N67" i="8"/>
  <c r="M67" i="8" s="1"/>
  <c r="N68" i="8"/>
  <c r="M68" i="8" s="1"/>
  <c r="N69" i="8"/>
  <c r="M69" i="8" s="1"/>
  <c r="N70" i="8"/>
  <c r="M70" i="8" s="1"/>
  <c r="N71" i="8"/>
  <c r="M71" i="8" s="1"/>
  <c r="N72" i="8"/>
  <c r="M72" i="8" s="1"/>
  <c r="N73" i="8"/>
  <c r="M73" i="8" s="1"/>
  <c r="N74" i="8"/>
  <c r="M74" i="8" s="1"/>
  <c r="N76" i="8"/>
  <c r="M76" i="8" s="1"/>
  <c r="L75" i="8" s="1"/>
  <c r="G37" i="9" s="1"/>
  <c r="N78" i="8"/>
  <c r="M78" i="8" s="1"/>
  <c r="N81" i="8"/>
  <c r="M81" i="8" s="1"/>
  <c r="L80" i="8" s="1"/>
  <c r="G39" i="9" s="1"/>
  <c r="N83" i="8"/>
  <c r="M83" i="8" s="1"/>
  <c r="N84" i="8"/>
  <c r="M84" i="8" s="1"/>
  <c r="N85" i="8"/>
  <c r="M85" i="8" s="1"/>
  <c r="N86" i="8"/>
  <c r="M86" i="8" s="1"/>
  <c r="N87" i="8"/>
  <c r="M87" i="8" s="1"/>
  <c r="O5" i="8"/>
  <c r="N5" i="8" s="1"/>
  <c r="M5" i="8" s="1"/>
  <c r="L4" i="8" s="1"/>
  <c r="G15" i="9" s="1"/>
  <c r="F33" i="7" l="1"/>
  <c r="F37" i="7"/>
  <c r="F36" i="7"/>
  <c r="F39" i="7"/>
  <c r="F34" i="7"/>
  <c r="F38" i="7"/>
  <c r="F35" i="7"/>
  <c r="F31" i="7"/>
  <c r="F30" i="7"/>
  <c r="F27" i="7"/>
  <c r="F26" i="7"/>
  <c r="F25" i="7"/>
  <c r="F28" i="7"/>
  <c r="F16" i="7"/>
  <c r="F23" i="7"/>
  <c r="F21" i="7"/>
  <c r="F20" i="7"/>
  <c r="F18" i="7"/>
  <c r="F15" i="7"/>
  <c r="F14" i="7"/>
  <c r="F22" i="7"/>
  <c r="F19" i="7"/>
  <c r="F17" i="7"/>
  <c r="L64" i="8"/>
  <c r="I75" i="8"/>
  <c r="I24" i="8"/>
  <c r="I80" i="8"/>
  <c r="I31" i="8"/>
  <c r="I40" i="8"/>
  <c r="I19" i="8"/>
  <c r="I44" i="8"/>
  <c r="I4" i="8"/>
  <c r="I58" i="8"/>
  <c r="I17" i="8"/>
  <c r="L82" i="8"/>
  <c r="G40" i="9" s="1"/>
  <c r="I42" i="8"/>
  <c r="L53" i="8"/>
  <c r="I39" i="8"/>
  <c r="I26" i="8"/>
  <c r="L60" i="8"/>
  <c r="L28" i="8"/>
  <c r="L34" i="8"/>
  <c r="L47" i="8"/>
  <c r="L13" i="8"/>
  <c r="L6" i="8"/>
  <c r="L21" i="8"/>
  <c r="N79" i="8"/>
  <c r="F17" i="5"/>
  <c r="F18" i="5"/>
  <c r="F19" i="5"/>
  <c r="F20" i="5"/>
  <c r="F21" i="5"/>
  <c r="F22" i="5"/>
  <c r="F24" i="5"/>
  <c r="F25" i="5"/>
  <c r="F26" i="5"/>
  <c r="F28" i="5"/>
  <c r="F30" i="5"/>
  <c r="F32" i="5"/>
  <c r="F33" i="5"/>
  <c r="F35" i="5"/>
  <c r="F37" i="5"/>
  <c r="F39" i="5"/>
  <c r="F40" i="5"/>
  <c r="F42" i="5"/>
  <c r="F45" i="5"/>
  <c r="F46" i="5"/>
  <c r="F47" i="5"/>
  <c r="F48" i="5"/>
  <c r="F49" i="5"/>
  <c r="F51" i="5"/>
  <c r="F53" i="5"/>
  <c r="F55" i="5"/>
  <c r="F58" i="5"/>
  <c r="F59" i="5"/>
  <c r="F60" i="5"/>
  <c r="F61" i="5"/>
  <c r="F62" i="5"/>
  <c r="F64" i="5"/>
  <c r="F65" i="5"/>
  <c r="F66" i="5"/>
  <c r="F69" i="5"/>
  <c r="F71" i="5"/>
  <c r="F72" i="5"/>
  <c r="F73" i="5"/>
  <c r="F75" i="5"/>
  <c r="F76" i="5"/>
  <c r="F77" i="5"/>
  <c r="F78" i="5"/>
  <c r="F79" i="5"/>
  <c r="F80" i="5"/>
  <c r="F81" i="5"/>
  <c r="F82" i="5"/>
  <c r="F83" i="5"/>
  <c r="F84" i="5"/>
  <c r="F86" i="5"/>
  <c r="F88" i="5"/>
  <c r="F89" i="5"/>
  <c r="F91" i="5"/>
  <c r="F93" i="5"/>
  <c r="F94" i="5"/>
  <c r="F95" i="5"/>
  <c r="F96" i="5"/>
  <c r="F97" i="5"/>
  <c r="E15" i="5"/>
  <c r="I82" i="8" l="1"/>
  <c r="I64" i="8"/>
  <c r="G36" i="9"/>
  <c r="I60" i="8"/>
  <c r="G35" i="9"/>
  <c r="I53" i="8"/>
  <c r="G32" i="9"/>
  <c r="I47" i="8"/>
  <c r="G31" i="9"/>
  <c r="I34" i="8"/>
  <c r="H33" i="8" s="1"/>
  <c r="F25" i="9" s="1"/>
  <c r="G26" i="9"/>
  <c r="I21" i="8"/>
  <c r="G20" i="9"/>
  <c r="I28" i="8"/>
  <c r="G23" i="9"/>
  <c r="I13" i="8"/>
  <c r="G17" i="9"/>
  <c r="I6" i="8"/>
  <c r="G16" i="9"/>
  <c r="M79" i="8"/>
  <c r="L77" i="8" s="1"/>
  <c r="E18" i="5"/>
  <c r="E45" i="5"/>
  <c r="E59" i="5"/>
  <c r="E42" i="5"/>
  <c r="E25" i="5"/>
  <c r="E73" i="5"/>
  <c r="E97" i="5"/>
  <c r="E83" i="5"/>
  <c r="E72" i="5"/>
  <c r="E58" i="5"/>
  <c r="E40" i="5"/>
  <c r="E24" i="5"/>
  <c r="E96" i="5"/>
  <c r="E39" i="5"/>
  <c r="E22" i="5"/>
  <c r="E60" i="5"/>
  <c r="E84" i="5"/>
  <c r="E81" i="5"/>
  <c r="E53" i="5"/>
  <c r="E37" i="5"/>
  <c r="E21" i="5"/>
  <c r="E95" i="5"/>
  <c r="E80" i="5"/>
  <c r="E66" i="5"/>
  <c r="E51" i="5"/>
  <c r="E35" i="5"/>
  <c r="E20" i="5"/>
  <c r="E75" i="5"/>
  <c r="E82" i="5"/>
  <c r="E69" i="5"/>
  <c r="E49" i="5"/>
  <c r="E19" i="5"/>
  <c r="E86" i="5"/>
  <c r="E55" i="5"/>
  <c r="E94" i="5"/>
  <c r="E79" i="5"/>
  <c r="E65" i="5"/>
  <c r="E91" i="5"/>
  <c r="E78" i="5"/>
  <c r="E64" i="5"/>
  <c r="E48" i="5"/>
  <c r="E89" i="5"/>
  <c r="E62" i="5"/>
  <c r="E47" i="5"/>
  <c r="E30" i="5"/>
  <c r="E17" i="5"/>
  <c r="E26" i="5"/>
  <c r="E71" i="5"/>
  <c r="E93" i="5"/>
  <c r="E33" i="5"/>
  <c r="E32" i="5"/>
  <c r="E77" i="5"/>
  <c r="E88" i="5"/>
  <c r="E76" i="5"/>
  <c r="E61" i="5"/>
  <c r="E46" i="5"/>
  <c r="E28" i="5"/>
  <c r="H3" i="8" l="1"/>
  <c r="H46" i="8"/>
  <c r="F30" i="9" s="1"/>
  <c r="I77" i="8"/>
  <c r="H57" i="8" s="1"/>
  <c r="F33" i="9" s="1"/>
  <c r="G38" i="9"/>
  <c r="E33" i="8"/>
  <c r="D23" i="2"/>
  <c r="D20" i="2"/>
  <c r="D15" i="2"/>
  <c r="D4" i="2"/>
  <c r="E13" i="7" s="1"/>
  <c r="C25" i="2"/>
  <c r="C26" i="2"/>
  <c r="C27" i="2"/>
  <c r="C28" i="2"/>
  <c r="C29" i="2"/>
  <c r="C30" i="2"/>
  <c r="C24" i="2"/>
  <c r="C22" i="2"/>
  <c r="C21" i="2"/>
  <c r="C17" i="2"/>
  <c r="C18" i="2"/>
  <c r="C19" i="2"/>
  <c r="C16" i="2"/>
  <c r="C7" i="2"/>
  <c r="C8" i="2"/>
  <c r="C9" i="2"/>
  <c r="C10" i="2"/>
  <c r="C11" i="2"/>
  <c r="C12" i="2"/>
  <c r="C13" i="2"/>
  <c r="C14" i="2"/>
  <c r="C5" i="2"/>
  <c r="C6" i="2"/>
  <c r="E3" i="8" l="1"/>
  <c r="F14" i="9"/>
  <c r="E46" i="8"/>
  <c r="E57" i="8"/>
  <c r="E33" i="9"/>
  <c r="E32" i="7"/>
  <c r="B57" i="8"/>
  <c r="E67" i="5" s="1"/>
  <c r="E14" i="9"/>
  <c r="B3" i="8"/>
  <c r="E13" i="5" s="1"/>
  <c r="E25" i="9"/>
  <c r="B33" i="8"/>
  <c r="E43" i="5" s="1"/>
  <c r="E24" i="7"/>
  <c r="B46" i="8"/>
  <c r="E56" i="5" s="1"/>
  <c r="E30" i="9"/>
  <c r="E29" i="7"/>
  <c r="D17" i="2"/>
  <c r="B40" i="8" s="1"/>
  <c r="D5" i="2"/>
  <c r="B4" i="8" s="1"/>
  <c r="D18" i="2"/>
  <c r="B42" i="8" s="1"/>
  <c r="D6" i="2"/>
  <c r="B6" i="8" s="1"/>
  <c r="D25" i="2"/>
  <c r="B60" i="8" s="1"/>
  <c r="D16" i="2"/>
  <c r="B34" i="8" s="1"/>
  <c r="D27" i="2"/>
  <c r="B75" i="8" s="1"/>
  <c r="D26" i="2"/>
  <c r="B64" i="8" s="1"/>
  <c r="D19" i="2"/>
  <c r="B44" i="8" s="1"/>
  <c r="D11" i="2"/>
  <c r="B24" i="8" s="1"/>
  <c r="D10" i="2"/>
  <c r="B21" i="8" s="1"/>
  <c r="D28" i="2"/>
  <c r="B77" i="8" s="1"/>
  <c r="D8" i="2"/>
  <c r="B17" i="8" s="1"/>
  <c r="D7" i="2"/>
  <c r="B13" i="8" s="1"/>
  <c r="D30" i="2"/>
  <c r="B82" i="8" s="1"/>
  <c r="D9" i="2"/>
  <c r="B19" i="8" s="1"/>
  <c r="D14" i="2"/>
  <c r="B31" i="8" s="1"/>
  <c r="D21" i="2"/>
  <c r="B47" i="8" s="1"/>
  <c r="D13" i="2"/>
  <c r="B28" i="8" s="1"/>
  <c r="D22" i="2"/>
  <c r="B53" i="8" s="1"/>
  <c r="D29" i="2"/>
  <c r="B80" i="8" s="1"/>
  <c r="D12" i="2"/>
  <c r="B26" i="8" s="1"/>
  <c r="D24" i="2"/>
  <c r="B58" i="8" s="1"/>
  <c r="G42" i="9" l="1"/>
  <c r="B2" i="8"/>
  <c r="E36" i="7"/>
  <c r="E37" i="9"/>
  <c r="E85" i="5"/>
  <c r="E30" i="7"/>
  <c r="E57" i="5"/>
  <c r="E31" i="9"/>
  <c r="E35" i="7"/>
  <c r="E74" i="5"/>
  <c r="E36" i="9"/>
  <c r="E18" i="7"/>
  <c r="E29" i="5"/>
  <c r="E19" i="9"/>
  <c r="E25" i="7"/>
  <c r="E44" i="5"/>
  <c r="E26" i="9"/>
  <c r="E23" i="7"/>
  <c r="E24" i="9"/>
  <c r="E41" i="5"/>
  <c r="E39" i="7"/>
  <c r="E92" i="5"/>
  <c r="E40" i="9"/>
  <c r="E34" i="7"/>
  <c r="E35" i="9"/>
  <c r="E70" i="5"/>
  <c r="E16" i="7"/>
  <c r="E17" i="9"/>
  <c r="E23" i="5"/>
  <c r="E15" i="7"/>
  <c r="E16" i="5"/>
  <c r="E16" i="9"/>
  <c r="E33" i="7"/>
  <c r="E34" i="9"/>
  <c r="E68" i="5"/>
  <c r="E17" i="7"/>
  <c r="E27" i="5"/>
  <c r="E18" i="9"/>
  <c r="E27" i="7"/>
  <c r="E52" i="5"/>
  <c r="E28" i="9"/>
  <c r="E21" i="7"/>
  <c r="E36" i="5"/>
  <c r="E22" i="9"/>
  <c r="E37" i="7"/>
  <c r="E87" i="5"/>
  <c r="E38" i="9"/>
  <c r="E14" i="7"/>
  <c r="E15" i="9"/>
  <c r="E14" i="5"/>
  <c r="E38" i="7"/>
  <c r="E90" i="5"/>
  <c r="E39" i="9"/>
  <c r="E19" i="7"/>
  <c r="E31" i="5"/>
  <c r="E20" i="9"/>
  <c r="E26" i="7"/>
  <c r="E50" i="5"/>
  <c r="E27" i="9"/>
  <c r="E31" i="7"/>
  <c r="E63" i="5"/>
  <c r="E32" i="9"/>
  <c r="E20" i="7"/>
  <c r="E34" i="5"/>
  <c r="E21" i="9"/>
  <c r="E22" i="7"/>
  <c r="E23" i="9"/>
  <c r="E38" i="5"/>
  <c r="E28" i="7"/>
  <c r="E54" i="5"/>
  <c r="E29" i="9"/>
</calcChain>
</file>

<file path=xl/sharedStrings.xml><?xml version="1.0" encoding="utf-8"?>
<sst xmlns="http://schemas.openxmlformats.org/spreadsheetml/2006/main" count="393" uniqueCount="321">
  <si>
    <t>ISO/IEC 27001:2022
Self-Assessment Tool</t>
  </si>
  <si>
    <t>Introduction</t>
  </si>
  <si>
    <t>Overview</t>
  </si>
  <si>
    <t>In today's rapidly evolving digital landscape, organisations face an ever-increasing array of cybersecurity threats. The ability to assess and enhance your organisation's security posture is crucial for protecting valuable assets, maintaining operational continuity, and safeguarding stakeholder trust. This self-assessment tool, developed by Moore Advisory Services Limited, provides a comprehensive framework for evaluating your organisation's cybersecurity readiness in alignment with the ISO/IEC 27001:2022 standard.</t>
  </si>
  <si>
    <t>Our tool is designed to help organisations of all sizes and across various sectors gain a clear understanding of their current security practices, identify potential vulnerabilities, and chart a course for continuous improvement. By leveraging industry best practices and the latest insights from the cybersecurity field, this self-assessment offers a structured approach to strengthening your overall security posture.</t>
  </si>
  <si>
    <t>By using this self-assessment tool, you will gain valuable insights into:</t>
  </si>
  <si>
    <t>•</t>
  </si>
  <si>
    <t>The effectiveness of your current information security policies and procedures</t>
  </si>
  <si>
    <t>The alignment of your practices with ISO/IEC 27001:2022 requirements</t>
  </si>
  <si>
    <t>Areas requiring attention or improvement</t>
  </si>
  <si>
    <t>Your organisation's overall information security maturity level</t>
  </si>
  <si>
    <t>This tool is suitable for organisations of all sizes and across various industries. Whether you are just beginning your ISMS journey or seeking to refine an existing system, this self-assessment will provide valuable guidance and direction.</t>
  </si>
  <si>
    <t>About the Self-Assessment</t>
  </si>
  <si>
    <t>Conducting a self-assessment is a critical step in developing a robust cybersecurity strategy. Here's why this process is invaluable for your organisation:</t>
  </si>
  <si>
    <t>1.</t>
  </si>
  <si>
    <r>
      <rPr>
        <b/>
        <sz val="14"/>
        <color theme="1"/>
        <rFont val="Arial"/>
        <family val="2"/>
      </rPr>
      <t>Gap Analysis:</t>
    </r>
    <r>
      <rPr>
        <sz val="14"/>
        <color theme="1"/>
        <rFont val="Arial"/>
        <family val="2"/>
      </rPr>
      <t xml:space="preserve"> The questionnaire helps you identify gaps between your current practices and the requirements of ISO/IEC 27001:2022. This analysis is essential for prioritising improvements and allocating resources effectively.</t>
    </r>
  </si>
  <si>
    <t>2.</t>
  </si>
  <si>
    <r>
      <rPr>
        <b/>
        <sz val="14"/>
        <color theme="1"/>
        <rFont val="Arial"/>
        <family val="2"/>
      </rPr>
      <t xml:space="preserve">Risk Awareness: </t>
    </r>
    <r>
      <rPr>
        <sz val="14"/>
        <color theme="1"/>
        <rFont val="Arial"/>
        <family val="2"/>
      </rPr>
      <t>By working through the assessment, you'll gain a deeper understanding of potential risks to your information assets and the controls needed to mitigate them.</t>
    </r>
  </si>
  <si>
    <t>3.</t>
  </si>
  <si>
    <r>
      <rPr>
        <b/>
        <sz val="14"/>
        <color theme="1"/>
        <rFont val="Arial"/>
        <family val="2"/>
      </rPr>
      <t>Prioritisation and Resource Allocation:</t>
    </r>
    <r>
      <rPr>
        <sz val="14"/>
        <color theme="1"/>
        <rFont val="Arial"/>
        <family val="2"/>
      </rPr>
      <t xml:space="preserve"> It aids in prioritising security initiatives based on identified gaps and risks. The results can guide decisions on where to allocate resources for maximum impact.</t>
    </r>
  </si>
  <si>
    <t>4.</t>
  </si>
  <si>
    <r>
      <rPr>
        <b/>
        <sz val="14"/>
        <color theme="1"/>
        <rFont val="Arial"/>
        <family val="2"/>
      </rPr>
      <t xml:space="preserve">Compliance Readiness: </t>
    </r>
    <r>
      <rPr>
        <sz val="14"/>
        <color theme="1"/>
        <rFont val="Arial"/>
        <family val="2"/>
      </rPr>
      <t>For organisations considering ISO/IEC 27001:2022 certification, this self-assessment serves as an excellent preparatory tool, highlighting areas that require attention before a formal audit.</t>
    </r>
  </si>
  <si>
    <t>5.</t>
  </si>
  <si>
    <r>
      <rPr>
        <b/>
        <sz val="14"/>
        <color theme="1"/>
        <rFont val="Arial"/>
        <family val="2"/>
      </rPr>
      <t xml:space="preserve">Continuous Improvement: </t>
    </r>
    <r>
      <rPr>
        <sz val="14"/>
        <color theme="1"/>
        <rFont val="Arial"/>
        <family val="2"/>
      </rPr>
      <t>Regular self-assessments contribute to a culture of continuous improvement in information security, helping your organisation stay ahead of emerging threats.</t>
    </r>
  </si>
  <si>
    <t>6.</t>
  </si>
  <si>
    <r>
      <rPr>
        <b/>
        <sz val="14"/>
        <color theme="1"/>
        <rFont val="Arial"/>
        <family val="2"/>
      </rPr>
      <t>Stakeholder Confidence:</t>
    </r>
    <r>
      <rPr>
        <sz val="14"/>
        <color theme="1"/>
        <rFont val="Arial"/>
        <family val="2"/>
      </rPr>
      <t xml:space="preserve"> Demonstrating a commitment to information security through regular self-assessments can boost confidence among clients, partners, and other stakeholders.</t>
    </r>
  </si>
  <si>
    <t>To maximise the benefits of this self-assessment:</t>
  </si>
  <si>
    <t>Involve key stakeholders from various departments to ensure a comprehensive view of your organisation's security landscape.</t>
  </si>
  <si>
    <t>Answer questions honestly and thoroughly, providing additional context where necessary.</t>
  </si>
  <si>
    <t>Use the results to create an action plan for addressing identified gaps and vulnerabilities.</t>
  </si>
  <si>
    <t>Consider seeking expert guidance to interpret results and develop improvement strategies.</t>
  </si>
  <si>
    <t>ISO/IEC 27001 Auditing Process</t>
  </si>
  <si>
    <t>Understanding the ISO/IEC 27001 auditing process is crucial for organisations aiming to achieve or maintain certification. While this self-assessment is not a substitute for a formal audit, it follows a similar structure and can help prepare you for the official process. Here's an overview of the ISO/IEC 27001 auditing process:</t>
  </si>
  <si>
    <r>
      <rPr>
        <b/>
        <sz val="14"/>
        <color theme="1"/>
        <rFont val="Arial"/>
        <family val="2"/>
      </rPr>
      <t>Pre-audit:</t>
    </r>
    <r>
      <rPr>
        <sz val="14"/>
        <color theme="1"/>
        <rFont val="Arial"/>
        <family val="2"/>
      </rPr>
      <t xml:space="preserve"> This stage involves reviewing documentation and conducting a gap analysis. Our self-assessment questionnaire serves a similar purpose, helping you prepare for this initial step.</t>
    </r>
  </si>
  <si>
    <r>
      <rPr>
        <b/>
        <sz val="14"/>
        <color theme="1"/>
        <rFont val="Arial"/>
        <family val="2"/>
      </rPr>
      <t>Stage 1 Audit:</t>
    </r>
    <r>
      <rPr>
        <sz val="14"/>
        <color theme="1"/>
        <rFont val="Arial"/>
        <family val="2"/>
      </rPr>
      <t xml:space="preserve"> The auditor reviews your ISMS documentation to ensure it meets ISO/IEC 27001 requirements. This stage identifies any major non-conformities that need addressing before proceeding.</t>
    </r>
  </si>
  <si>
    <r>
      <rPr>
        <b/>
        <sz val="14"/>
        <color theme="1"/>
        <rFont val="Arial"/>
        <family val="2"/>
      </rPr>
      <t xml:space="preserve">Stage 2 Audit: </t>
    </r>
    <r>
      <rPr>
        <sz val="14"/>
        <color theme="1"/>
        <rFont val="Arial"/>
        <family val="2"/>
      </rPr>
      <t>This is an in-depth audit of your ISMS implementation. The auditor will verify that your practices align with your documented policies and procedures, as well as with ISO/IEC 27001 requirements.</t>
    </r>
  </si>
  <si>
    <r>
      <rPr>
        <b/>
        <sz val="14"/>
        <color theme="1"/>
        <rFont val="Arial"/>
        <family val="2"/>
      </rPr>
      <t>Certification:</t>
    </r>
    <r>
      <rPr>
        <sz val="14"/>
        <color theme="1"/>
        <rFont val="Arial"/>
        <family val="2"/>
      </rPr>
      <t xml:space="preserve"> If the audit is successful, your organisation will be recommended for ISO/IEC 27001 certification.</t>
    </r>
  </si>
  <si>
    <r>
      <rPr>
        <b/>
        <sz val="14"/>
        <color theme="1"/>
        <rFont val="Arial"/>
        <family val="2"/>
      </rPr>
      <t>Surveillance Audits:</t>
    </r>
    <r>
      <rPr>
        <sz val="14"/>
        <color theme="1"/>
        <rFont val="Arial"/>
        <family val="2"/>
      </rPr>
      <t xml:space="preserve"> These are periodic checks to ensure continued compliance with the standard.</t>
    </r>
  </si>
  <si>
    <r>
      <t>Recertification</t>
    </r>
    <r>
      <rPr>
        <sz val="14"/>
        <color theme="1"/>
        <rFont val="Arial"/>
        <family val="2"/>
      </rPr>
      <t>: Every three years, a full recertification audit is conducted to maintain your ISO/IEC 27001 certification.</t>
    </r>
  </si>
  <si>
    <t>By regularly using this self-assessment tool, you can maintain a state of audit readiness, making the formal certification process smoother and more efficient.</t>
  </si>
  <si>
    <t>While self-assessment is valuable, partnering with experienced information security professionals can provide additional insights and support throughout your ISO/IEC 27001 journey. Moore Advisory Services Limited offers comprehensive ISO/IEC 27001 consultancy services to guide you through implementation, certification, and continuous improvement of your ISMS.</t>
  </si>
  <si>
    <t>Acknowledgements</t>
  </si>
  <si>
    <r>
      <t xml:space="preserve">This self-assessment tool is based on the ISO/IEC 27001:2022 standard. ISO/IEC 27001:2022 is copyright protected and the intellectual property of the International Organization for Standardization (ISO) and the International Electrotechnical Commission (IEC). For more information about the standard or to purchase a copy, please visit </t>
    </r>
    <r>
      <rPr>
        <u/>
        <sz val="14"/>
        <color theme="1"/>
        <rFont val="Arial"/>
        <family val="2"/>
      </rPr>
      <t>www.iso.org</t>
    </r>
    <r>
      <rPr>
        <sz val="14"/>
        <color theme="1"/>
        <rFont val="Arial"/>
        <family val="2"/>
      </rPr>
      <t>.</t>
    </r>
  </si>
  <si>
    <t>Copyrights</t>
  </si>
  <si>
    <t>This tool is developed by Moore Advisory Services Limited of Moore Hong Kong. All rights reserved.
Moore Hong Kong is a member firm of Moore Global, one of the world’s foremost accounting and consulting networks with roots in the UK going back over 100 years.</t>
  </si>
  <si>
    <t>Disclaimer</t>
  </si>
  <si>
    <t>This self-assessment tool is provided as a guide to help organisations evaluate their information security practices against the principles of ISO/IEC 27001:2022. While every effort has been made to ensure its accuracy and comprehensiveness, it should not be considered a substitute for professional advice or a guarantee of ISO/IEC 27001 compliance.</t>
  </si>
  <si>
    <t>The results of this self-assessment are based on the information provided and may not reflect all aspects of your organisation's information security posture. We recommend using this tool as part of a broader evaluation process and consulting with qualified information security professionals for a comprehensive assessment.</t>
  </si>
  <si>
    <t>Moore Advisory Services Limited, Moore Global and the creators of this tool shall not be held liable for any damages or losses resulting from the use of or reliance on this self-assessment. Users are encouraged to exercise their own judgment and seek expert guidance when interpreting results and making decisions based on this assessment.</t>
  </si>
  <si>
    <t>© Moore Advisory Services Limited 2024</t>
  </si>
  <si>
    <t>Guidelines</t>
  </si>
  <si>
    <t>What is ISO/IEC 27001:2022?</t>
  </si>
  <si>
    <t>ISO/IEC 27001:2022 is the latest version of the international standard for Information Security Management Systems (ISMS). Published by the International Organisation for Standardization (ISO) and the International Electrotechnical Commission (IEC), this standard provides a systematic approach to managing sensitive company information, ensuring it remains secure.</t>
  </si>
  <si>
    <t>The standard outlines a framework for establishing, implementing, maintaining, and continually improving an information security management system within the context of an organisation. It addresses various aspects of information security, including risk assessment, security controls, and management processes.</t>
  </si>
  <si>
    <t>Key components of ISO/IEC 27001:2022 include:</t>
  </si>
  <si>
    <t>Context of the organisation</t>
  </si>
  <si>
    <t>Leadership</t>
  </si>
  <si>
    <t>Planning</t>
  </si>
  <si>
    <t>Support</t>
  </si>
  <si>
    <t>Operation</t>
  </si>
  <si>
    <t>Performance evaluation</t>
  </si>
  <si>
    <t>Improvement</t>
  </si>
  <si>
    <t>Additionally, Annex A of the ISO/IEC 27001:2022 provides a comprehensive list of information security controls that organisations can implement based on their risk assessment.</t>
  </si>
  <si>
    <t>Benefits of Implementing ISO/IEC 27001:2022</t>
  </si>
  <si>
    <r>
      <rPr>
        <b/>
        <u/>
        <sz val="14"/>
        <color theme="1"/>
        <rFont val="Arial"/>
        <family val="2"/>
      </rPr>
      <t>Enhanced Information Security Posture</t>
    </r>
    <r>
      <rPr>
        <b/>
        <sz val="14"/>
        <color theme="1"/>
        <rFont val="Arial"/>
        <family val="2"/>
      </rPr>
      <t>:</t>
    </r>
    <r>
      <rPr>
        <sz val="14"/>
        <color theme="1"/>
        <rFont val="Arial"/>
        <family val="2"/>
      </rPr>
      <t xml:space="preserve"> The standard provides a comprehensive framework for protecting sensitive information, reducing the risk of data breaches and cyber attacks.</t>
    </r>
  </si>
  <si>
    <r>
      <rPr>
        <b/>
        <u/>
        <sz val="14"/>
        <color theme="1"/>
        <rFont val="Arial"/>
        <family val="2"/>
      </rPr>
      <t>Improved Business Continuity</t>
    </r>
    <r>
      <rPr>
        <b/>
        <sz val="14"/>
        <color theme="1"/>
        <rFont val="Arial"/>
        <family val="2"/>
      </rPr>
      <t xml:space="preserve">: </t>
    </r>
    <r>
      <rPr>
        <sz val="14"/>
        <color theme="1"/>
        <rFont val="Arial"/>
        <family val="2"/>
      </rPr>
      <t>By implementing robust security measures, organisations can better withstand and recover from disruptions, ensuring business continuity.</t>
    </r>
  </si>
  <si>
    <r>
      <rPr>
        <b/>
        <u/>
        <sz val="14"/>
        <color theme="1"/>
        <rFont val="Arial"/>
        <family val="2"/>
      </rPr>
      <t>Competitive Advantage</t>
    </r>
    <r>
      <rPr>
        <b/>
        <sz val="14"/>
        <color theme="1"/>
        <rFont val="Arial"/>
        <family val="2"/>
      </rPr>
      <t xml:space="preserve">: </t>
    </r>
    <r>
      <rPr>
        <sz val="14"/>
        <color theme="1"/>
        <rFont val="Arial"/>
        <family val="2"/>
      </rPr>
      <t>Certification demonstrates a commitment to information security, which can be a significant differentiator in competitive markets.</t>
    </r>
  </si>
  <si>
    <r>
      <rPr>
        <b/>
        <u/>
        <sz val="14"/>
        <color theme="1"/>
        <rFont val="Arial"/>
        <family val="2"/>
      </rPr>
      <t>Global Recognition</t>
    </r>
    <r>
      <rPr>
        <b/>
        <sz val="14"/>
        <color theme="1"/>
        <rFont val="Arial"/>
        <family val="2"/>
      </rPr>
      <t xml:space="preserve">: </t>
    </r>
    <r>
      <rPr>
        <sz val="14"/>
        <color theme="1"/>
        <rFont val="Arial"/>
        <family val="2"/>
      </rPr>
      <t>ISO/IEC 27001 is internationally recognised, facilitating business relationships across borders.</t>
    </r>
  </si>
  <si>
    <r>
      <rPr>
        <b/>
        <u/>
        <sz val="14"/>
        <color theme="1"/>
        <rFont val="Arial"/>
        <family val="2"/>
      </rPr>
      <t>Increased Stakeholder Confidence</t>
    </r>
    <r>
      <rPr>
        <b/>
        <sz val="14"/>
        <color theme="1"/>
        <rFont val="Arial"/>
        <family val="2"/>
      </rPr>
      <t xml:space="preserve">: </t>
    </r>
    <r>
      <rPr>
        <sz val="14"/>
        <color theme="1"/>
        <rFont val="Arial"/>
        <family val="2"/>
      </rPr>
      <t>Certification can boost confidence among clients, partners, and investors, potentially leading to new business opportunities.</t>
    </r>
  </si>
  <si>
    <r>
      <rPr>
        <b/>
        <u/>
        <sz val="14"/>
        <color theme="1"/>
        <rFont val="Arial"/>
        <family val="2"/>
      </rPr>
      <t>Cost Reduction</t>
    </r>
    <r>
      <rPr>
        <b/>
        <sz val="14"/>
        <color theme="1"/>
        <rFont val="Arial"/>
        <family val="2"/>
      </rPr>
      <t xml:space="preserve">: </t>
    </r>
    <r>
      <rPr>
        <sz val="14"/>
        <color theme="1"/>
        <rFont val="Arial"/>
        <family val="2"/>
      </rPr>
      <t>By systematically addressing information security risks, organisations can prevent costly security incidents and optimize resource allocation.</t>
    </r>
  </si>
  <si>
    <t>7.</t>
  </si>
  <si>
    <r>
      <rPr>
        <b/>
        <u/>
        <sz val="14"/>
        <color theme="1"/>
        <rFont val="Arial"/>
        <family val="2"/>
      </rPr>
      <t>Improved Internal Processes</t>
    </r>
    <r>
      <rPr>
        <b/>
        <sz val="14"/>
        <color theme="1"/>
        <rFont val="Arial"/>
        <family val="2"/>
      </rPr>
      <t xml:space="preserve">: </t>
    </r>
    <r>
      <rPr>
        <sz val="14"/>
        <color theme="1"/>
        <rFont val="Arial"/>
        <family val="2"/>
      </rPr>
      <t>The standard encourages a systematic approach to information security, leading to more efficient and effective internal processes.</t>
    </r>
  </si>
  <si>
    <t>Instructions for using this ISO 27001:2022 Self-Assessment Tool</t>
  </si>
  <si>
    <t>This tool allows an assessment to be made to determine the level of maturity of an organization's Information Security Management System (ISMS) at a high level. It is based on a simple selection of the maturity level for each of the main clauses and controls in ISO 27001:2022, aggregating results accordingly.</t>
  </si>
  <si>
    <t>Step</t>
  </si>
  <si>
    <t>Set Weightings:</t>
  </si>
  <si>
    <r>
      <t xml:space="preserve">Navigate to the "Weightings" worksheet to customise the importance of various themes and controls. This crucial step allows you to tailor the assessment to your organisation's specific priorities and risk profile.
</t>
    </r>
    <r>
      <rPr>
        <u/>
        <sz val="14"/>
        <color theme="1"/>
        <rFont val="Arial"/>
        <family val="2"/>
      </rPr>
      <t>&lt; 1st Degree Weighting &gt;</t>
    </r>
    <r>
      <rPr>
        <sz val="14"/>
        <color theme="1"/>
        <rFont val="Arial"/>
        <family val="2"/>
      </rPr>
      <t xml:space="preserve">
This setting determines the overall importance of each main theme in relation to the others. It directly impacts the "Overall Rating" in the "Aggregated Result" worksheet, providing a refined view of your security posture based on your organisation's priorities.
</t>
    </r>
    <r>
      <rPr>
        <i/>
        <sz val="14"/>
        <color theme="0" tint="-0.499984740745262"/>
        <rFont val="Arial"/>
        <family val="2"/>
      </rPr>
      <t xml:space="preserve">&lt; Default &gt; : "Medium"
&lt; Available Options &gt; : "Very Low", "Low", "Medium", "High", "Very High"
</t>
    </r>
    <r>
      <rPr>
        <sz val="14"/>
        <color theme="1"/>
        <rFont val="Arial"/>
        <family val="2"/>
      </rPr>
      <t xml:space="preserve">
Adjusting these weightings allows you to emphasize areas that are most critical to your business operations or compliance requirements.
</t>
    </r>
    <r>
      <rPr>
        <u/>
        <sz val="14"/>
        <color theme="1"/>
        <rFont val="Arial"/>
        <family val="2"/>
      </rPr>
      <t>&lt; 2nd Degree Weighting (Optional) &gt;</t>
    </r>
    <r>
      <rPr>
        <sz val="14"/>
        <color theme="1"/>
        <rFont val="Arial"/>
        <family val="2"/>
      </rPr>
      <t xml:space="preserve">
This </t>
    </r>
    <r>
      <rPr>
        <u/>
        <sz val="14"/>
        <color theme="1"/>
        <rFont val="Arial"/>
        <family val="2"/>
      </rPr>
      <t>optional</t>
    </r>
    <r>
      <rPr>
        <sz val="14"/>
        <color theme="1"/>
        <rFont val="Arial"/>
        <family val="2"/>
      </rPr>
      <t xml:space="preserve"> configuration allows for a more granular approach, enabling you to set specific weightings for individual control areas within each theme. These settings influence the "Theme Rating" in the "Aggregated Result" worksheet, offering a detailed view of your security posture within each thematic area.
</t>
    </r>
    <r>
      <rPr>
        <i/>
        <sz val="14"/>
        <color theme="0" tint="-0.499984740745262"/>
        <rFont val="Arial"/>
        <family val="2"/>
      </rPr>
      <t xml:space="preserve">&lt; Default &gt; : " -- Please Select -- "
&lt; Available Options &gt; : "Very Low", "Low", "Medium", "High", "Very High"
</t>
    </r>
    <r>
      <rPr>
        <sz val="14"/>
        <color theme="1"/>
        <rFont val="Arial"/>
        <family val="2"/>
      </rPr>
      <t xml:space="preserve">
Use this feature to highlight particular control areas that are especially important to your organization, such as those related to critical assets or known vulnerabilities.
</t>
    </r>
  </si>
  <si>
    <t>Set Target Maturity Levels:</t>
  </si>
  <si>
    <r>
      <t xml:space="preserve">In the "Weightings" worksheet, establish your target maturity levels. This step is crucial for benchmarking your current state against your desired security posture.
Select one of the following options by selecting the corresponding drop-down list:
</t>
    </r>
    <r>
      <rPr>
        <u/>
        <sz val="14"/>
        <color theme="1"/>
        <rFont val="Arial"/>
        <family val="2"/>
      </rPr>
      <t>Initial (1)</t>
    </r>
    <r>
      <rPr>
        <sz val="14"/>
        <color theme="1"/>
        <rFont val="Arial"/>
        <family val="2"/>
      </rPr>
      <t xml:space="preserve"> : Sets a target of 1 out of 5 across the board
</t>
    </r>
    <r>
      <rPr>
        <u/>
        <sz val="14"/>
        <color theme="1"/>
        <rFont val="Arial"/>
        <family val="2"/>
      </rPr>
      <t>Managed (2)</t>
    </r>
    <r>
      <rPr>
        <sz val="14"/>
        <color theme="1"/>
        <rFont val="Arial"/>
        <family val="2"/>
      </rPr>
      <t xml:space="preserve"> : Sets a target of 2 out of 5 across the board
</t>
    </r>
    <r>
      <rPr>
        <u/>
        <sz val="14"/>
        <color theme="1"/>
        <rFont val="Arial"/>
        <family val="2"/>
      </rPr>
      <t>Defined (3, Default)</t>
    </r>
    <r>
      <rPr>
        <sz val="14"/>
        <color theme="1"/>
        <rFont val="Arial"/>
        <family val="2"/>
      </rPr>
      <t xml:space="preserve"> : Sets a target of 3 out of 5 across the board
</t>
    </r>
    <r>
      <rPr>
        <u/>
        <sz val="14"/>
        <color theme="1"/>
        <rFont val="Arial"/>
        <family val="2"/>
      </rPr>
      <t>Quantitatively Managed (4)</t>
    </r>
    <r>
      <rPr>
        <sz val="14"/>
        <color theme="1"/>
        <rFont val="Arial"/>
        <family val="2"/>
      </rPr>
      <t xml:space="preserve"> : Sets a target of 4 out of 5 across the board
</t>
    </r>
    <r>
      <rPr>
        <u/>
        <sz val="14"/>
        <color theme="1"/>
        <rFont val="Arial"/>
        <family val="2"/>
      </rPr>
      <t>Optimizing (5)</t>
    </r>
    <r>
      <rPr>
        <sz val="14"/>
        <color theme="1"/>
        <rFont val="Arial"/>
        <family val="2"/>
      </rPr>
      <t xml:space="preserve"> : Sets a target of 5 out of 5 across the board
</t>
    </r>
    <r>
      <rPr>
        <i/>
        <sz val="14"/>
        <color theme="0" tint="-0.499984740745262"/>
        <rFont val="Arial"/>
        <family val="2"/>
      </rPr>
      <t>&lt; Default &gt; : "Defined (3, Default)"</t>
    </r>
    <r>
      <rPr>
        <sz val="14"/>
        <color theme="1"/>
        <rFont val="Arial"/>
        <family val="2"/>
      </rPr>
      <t xml:space="preserve">
These targets will be displayed in the "Aggregated Result" worksheets, allowing for easy comparison between your current state and your goals.</t>
    </r>
  </si>
  <si>
    <t>Conduct the Assessment:</t>
  </si>
  <si>
    <t>Review Results:</t>
  </si>
  <si>
    <t xml:space="preserve">After completing the assessment, proceed to the "Aggregated Results" worksheet. This section provides a comprehensive overview of your organisation's ISMS maturity level.
The results are presented in both tabular and graphical formats, offering:
</t>
  </si>
  <si>
    <t>An overall maturity score</t>
  </si>
  <si>
    <t>Individual scores for each main theme</t>
  </si>
  <si>
    <t>Detailed breakdowns of scores within each theme</t>
  </si>
  <si>
    <t>This visual representation allows you to quickly identify:</t>
  </si>
  <si>
    <t>Areas of strength where your organization excels</t>
  </si>
  <si>
    <t>Opportunities for improvement where additional focus may be needed</t>
  </si>
  <si>
    <t>How your current state compares to your target maturity levels</t>
  </si>
  <si>
    <t>Use these insights to prioritise your information security efforts and allocate resources effectively.</t>
  </si>
  <si>
    <t>Ongoing Use and Professional Support</t>
  </si>
  <si>
    <t>Regular use of this self-assessment tool can significantly enhance your organisation's audit readiness, streamlining the formal certification process. We recommend conducting this assessment periodically (e.g., quarterly or bi-annually) to track progress and adjust your security strategy as needed.</t>
  </si>
  <si>
    <t>While this self-assessment tool provides valuable insights, it's important to recognise that information security is a complex and ever-evolving field. Partnering with experienced information security professionals can offer additional perspectives and expertise throughout your ISO/IEC 27001 journey.</t>
  </si>
  <si>
    <t>Moore Advisory Services Limited offers comprehensive ISO/IEC 27001 consultancy services, including:</t>
  </si>
  <si>
    <t>Detailed gap analysis</t>
  </si>
  <si>
    <t>Customised implementation strategies</t>
  </si>
  <si>
    <t>Pre-audit preparation</t>
  </si>
  <si>
    <t>Ongoing support and improvement programs</t>
  </si>
  <si>
    <t>Our team of experts can guide you through the implementation, certification, and continuous improvement of your ISMS, ensuring that your organisation not only meets ISO/IEC 27001 requirements but also achieves a robust and effective information security posture.</t>
  </si>
  <si>
    <t>Weighting Configuration</t>
  </si>
  <si>
    <t>Themes and Controls</t>
  </si>
  <si>
    <t>1st Degree Weighting</t>
  </si>
  <si>
    <t>2nd Degree Weighting
( Optional )</t>
  </si>
  <si>
    <t>Target Maturity
( Max = 5 )</t>
  </si>
  <si>
    <t>Self-Assessment Questionnaire</t>
  </si>
  <si>
    <t>Questions</t>
  </si>
  <si>
    <t>Response</t>
  </si>
  <si>
    <t>Aggregated Results</t>
  </si>
  <si>
    <t>Themes &amp; Controls</t>
  </si>
  <si>
    <t>Control Rating</t>
  </si>
  <si>
    <t>Theme Rating</t>
  </si>
  <si>
    <t>Maturity
Benchmark</t>
  </si>
  <si>
    <t>( Max = 5.00 )</t>
  </si>
  <si>
    <t>Overall Rating:</t>
  </si>
  <si>
    <t>/ 5.00</t>
  </si>
  <si>
    <t>Category</t>
  </si>
  <si>
    <t>Weighting Table</t>
  </si>
  <si>
    <t>Target Maturity</t>
  </si>
  <si>
    <t>Response Table</t>
  </si>
  <si>
    <t>Cat</t>
  </si>
  <si>
    <t>ID</t>
  </si>
  <si>
    <t>Cat-ID</t>
  </si>
  <si>
    <t>Score</t>
  </si>
  <si>
    <t>CB</t>
  </si>
  <si>
    <t>Option</t>
  </si>
  <si>
    <t>Maturity</t>
  </si>
  <si>
    <t>A</t>
  </si>
  <si>
    <t>Organisational Controls</t>
  </si>
  <si>
    <t>-- Please Select --</t>
  </si>
  <si>
    <t>Initial (1)</t>
  </si>
  <si>
    <t>Information Security Policy</t>
  </si>
  <si>
    <t>Very Low</t>
  </si>
  <si>
    <t>Managed (2)</t>
  </si>
  <si>
    <t>Unable to Judge</t>
  </si>
  <si>
    <t>Governance</t>
  </si>
  <si>
    <t>Low</t>
  </si>
  <si>
    <t>Defined (3, Default)</t>
  </si>
  <si>
    <t xml:space="preserve">Fully Disagree </t>
  </si>
  <si>
    <t>Asset Management</t>
  </si>
  <si>
    <t>Medium</t>
  </si>
  <si>
    <t>Quantitatively Managed (4)</t>
  </si>
  <si>
    <t xml:space="preserve">Disagree </t>
  </si>
  <si>
    <t>Communication Security</t>
  </si>
  <si>
    <t>High</t>
  </si>
  <si>
    <t>Optimizing (5)</t>
  </si>
  <si>
    <t xml:space="preserve">Neutral </t>
  </si>
  <si>
    <t>Access Controls</t>
  </si>
  <si>
    <t>Very High</t>
  </si>
  <si>
    <t xml:space="preserve">Agree </t>
  </si>
  <si>
    <t>Supplier Management</t>
  </si>
  <si>
    <t xml:space="preserve">Fully Agree </t>
  </si>
  <si>
    <t>Incident Management</t>
  </si>
  <si>
    <t>Business Continuity</t>
  </si>
  <si>
    <t>Compliance</t>
  </si>
  <si>
    <t>Operation Security</t>
  </si>
  <si>
    <t>B</t>
  </si>
  <si>
    <t>People Controls</t>
  </si>
  <si>
    <t>HR Security</t>
  </si>
  <si>
    <t>C</t>
  </si>
  <si>
    <t>Physical Controls</t>
  </si>
  <si>
    <t>Physical and Environmental Security</t>
  </si>
  <si>
    <t>D</t>
  </si>
  <si>
    <t>Technological Controls</t>
  </si>
  <si>
    <t>Endpoints</t>
  </si>
  <si>
    <t>Access / Control</t>
  </si>
  <si>
    <t>Cryptography</t>
  </si>
  <si>
    <t>System and Software</t>
  </si>
  <si>
    <t>Security
Control(s)</t>
  </si>
  <si>
    <t>Weighted_
Sec_Score</t>
  </si>
  <si>
    <t>Sec_
Weight</t>
  </si>
  <si>
    <t>Sec_
Weight_CB</t>
  </si>
  <si>
    <t>Sec_Score</t>
  </si>
  <si>
    <t>Weighted_
SubSec_Score</t>
  </si>
  <si>
    <t>SubSec_
Weight</t>
  </si>
  <si>
    <t>SubSec_W_CB</t>
  </si>
  <si>
    <t>SubSec_
Score</t>
  </si>
  <si>
    <t>Weighted_
Q_Score</t>
  </si>
  <si>
    <t>Resp_Score
_Weight</t>
  </si>
  <si>
    <t>Resp_Score</t>
  </si>
  <si>
    <t>Resp_CB</t>
  </si>
  <si>
    <t>Question</t>
  </si>
  <si>
    <t>Policies for information security</t>
  </si>
  <si>
    <t>Information security roles and responsibilities</t>
  </si>
  <si>
    <t>Information security roles and responsibilities are well-defined and allocated according to our company's needs.</t>
  </si>
  <si>
    <t>Segregation of duties</t>
  </si>
  <si>
    <t>Management responsibilities</t>
  </si>
  <si>
    <t>Management actively requires all personnel to apply information security in accordance with established policies and procedures.</t>
  </si>
  <si>
    <t>Contact with authorities
Contact with special interest groups</t>
  </si>
  <si>
    <t>5.5
5.6</t>
  </si>
  <si>
    <t>Threat intelligence</t>
  </si>
  <si>
    <t>Information security in project management</t>
  </si>
  <si>
    <t>Information security is integrated into our project management processes.</t>
  </si>
  <si>
    <t>Inventory of information and other associated assets</t>
  </si>
  <si>
    <t>Acceptable use of information and other associated assets
Return of assets</t>
  </si>
  <si>
    <t>5.10
5.11</t>
  </si>
  <si>
    <t>Clear rules for acceptable use of information and assets are documented and communicated to all relevant parties.</t>
  </si>
  <si>
    <t>Classification of information
Labelling of information</t>
  </si>
  <si>
    <t>5.12
5.13</t>
  </si>
  <si>
    <t>Information transfer</t>
  </si>
  <si>
    <t>Access control
Identity management
Authentication information
Access rights</t>
  </si>
  <si>
    <t>5.15
5.16
5.17
5.18</t>
  </si>
  <si>
    <t>Access control rules are established and implemented based on business and information security requirements.</t>
  </si>
  <si>
    <t>Information security in supplier relationships
Addressing information security within supplier agreements
Managing information security intheinformation and communication technology (ICT) supply chain
Monitoring, review and change management of supplier services</t>
  </si>
  <si>
    <t>5.19
5.20
5.21
5.22</t>
  </si>
  <si>
    <t>Information security for use of cloud services</t>
  </si>
  <si>
    <t>Information security incident management planning and preparation
Assessment and decision on in- formation security events
Response to information security incidents
Learning from information security incidents
Collection of evidence</t>
  </si>
  <si>
    <t>5.24
5.25
5.26
5.27
5.28</t>
  </si>
  <si>
    <t>Information security during disruption
ICT readiness for business continuity</t>
  </si>
  <si>
    <t>5.29
5.30</t>
  </si>
  <si>
    <t>Legal, statutory, regulatory and contractual requirements
Intellectual property rights
Protection of records
Privacy and protection of personal identifiable information (PII)</t>
  </si>
  <si>
    <t>5.31
5.32
5.33
5.34</t>
  </si>
  <si>
    <t>Independent review of information security
Compliance with policies, rules and standards for information</t>
  </si>
  <si>
    <t>5.35
5.36</t>
  </si>
  <si>
    <t>Documented operating procedures</t>
  </si>
  <si>
    <t>Operating procedures for information processing facilities are documented and made available to relevant personnel.</t>
  </si>
  <si>
    <t>Screening</t>
  </si>
  <si>
    <t>Terms and conditions of employment</t>
  </si>
  <si>
    <t>Employment contracts clearly state the employee's and the company's responsibilities for information security.</t>
  </si>
  <si>
    <t>Information security awareness, education and training</t>
  </si>
  <si>
    <t>Disciplinary process</t>
  </si>
  <si>
    <t>A formal disciplinary process is in place and communicated for addressing information security policy violations.</t>
  </si>
  <si>
    <t>Responsibilities after termination or change of employment</t>
  </si>
  <si>
    <t>Information security responsibilities that remain valid after termination or change of employment are clearly defined and communicated.</t>
  </si>
  <si>
    <t>Confidentiality or non-disclosure agreements</t>
  </si>
  <si>
    <t>Confidentiality or non-disclosure agreements are regularly reviewed and signed by personnel and relevant interested parties.</t>
  </si>
  <si>
    <t>Remote working</t>
  </si>
  <si>
    <t>Security measures are implemented to protect information accessed, processed, or stored by personnel working remotely.</t>
  </si>
  <si>
    <t>Information security event reporting</t>
  </si>
  <si>
    <t>Physical security perimeters
Physical entry</t>
  </si>
  <si>
    <t>7.1
7.2</t>
  </si>
  <si>
    <t>Securing offices, rooms and facilities
Physical security monitoring</t>
  </si>
  <si>
    <t>7.3
7.4</t>
  </si>
  <si>
    <t>Physical security measures are designed and implemented for offices, rooms, and facilities, including continuous monitoring for unauthorized access.</t>
  </si>
  <si>
    <t>Protecting against physical and environmental threats</t>
  </si>
  <si>
    <t>Working in secure areas
Clear desk and clear screen</t>
  </si>
  <si>
    <t>7.6
7.7</t>
  </si>
  <si>
    <t>Clear desk and clear screen policies are defined and enforced to protect information in work areas.</t>
  </si>
  <si>
    <t>Equipment siting and protection
Security of assets off-premises
Equipment maintenance</t>
  </si>
  <si>
    <t>7.8
7.9
7.13</t>
  </si>
  <si>
    <t>Equipment is securely sited, protected, and maintained, including protection of off-site assets.</t>
  </si>
  <si>
    <t>Storage media
Secure disposal or re-use of equipment</t>
  </si>
  <si>
    <t>7.10
7.14</t>
  </si>
  <si>
    <t>Storage media is managed securely throughout its lifecycle, from acquisition to disposal.</t>
  </si>
  <si>
    <t>Supporting utilities</t>
  </si>
  <si>
    <t>Information processing facilities are protected from power failures and other utility disruptions.</t>
  </si>
  <si>
    <t>Cabling security</t>
  </si>
  <si>
    <t>Cables carrying data or supporting information services are protected from interception, interference, or damage.</t>
  </si>
  <si>
    <t>User end point devices</t>
  </si>
  <si>
    <t>Privileged access rights
Information access restriction
Access to source code</t>
  </si>
  <si>
    <t>8.2
8.3
8.4</t>
  </si>
  <si>
    <t>The allocation and use of privileged access rights are restricted and managed.</t>
  </si>
  <si>
    <t>Secure authentication</t>
  </si>
  <si>
    <t>Secure authentication technologies and procedures are implemented based on access restrictions and policies.</t>
  </si>
  <si>
    <t>Use of privileged utility programs</t>
  </si>
  <si>
    <t>The use of privileged utility programs is restricted and tightly controlled.</t>
  </si>
  <si>
    <t>Capacity management</t>
  </si>
  <si>
    <t>Resource usage is monitored and adjusted in line with capacity requirements.</t>
  </si>
  <si>
    <t>Protection against malware</t>
  </si>
  <si>
    <t>Management of technical vulnerabilities</t>
  </si>
  <si>
    <t>Configuration management</t>
  </si>
  <si>
    <t>Configurations of hardware, software, services, and networks are established, documented, implemented, monitored, and reviewed.</t>
  </si>
  <si>
    <t>Information deletion
Data masking
Data leakage prevention</t>
  </si>
  <si>
    <t>8.10
8.11
8.12</t>
  </si>
  <si>
    <t>Information backup</t>
  </si>
  <si>
    <t>Regular backups of information, software, and systems are maintained and tested.</t>
  </si>
  <si>
    <t>Logging
Monitoring activities</t>
  </si>
  <si>
    <t>8.15
8.16</t>
  </si>
  <si>
    <t>Comprehensive logging and monitoring processes are in place to record and analyse relevant events and activities.</t>
  </si>
  <si>
    <t>Clock synchronization</t>
  </si>
  <si>
    <t>The clocks of all information processing systems are synchronized to approved time sources.</t>
  </si>
  <si>
    <t>Installation of software on operational systems</t>
  </si>
  <si>
    <t>Change management</t>
  </si>
  <si>
    <t>Changes to information processing facilities and systems are subject to change management procedures.</t>
  </si>
  <si>
    <t>Redundancy of information processing facilities</t>
  </si>
  <si>
    <t>Information processing facilities are implemented with sufficient redundancy to meet availability requirements.</t>
  </si>
  <si>
    <t>Networks security
Security of network services
Segregation of networks</t>
  </si>
  <si>
    <t>8.20
8.21
8.22</t>
  </si>
  <si>
    <t>Networks and network devices are secured, managed, and controlled to protect information in systems and applications.</t>
  </si>
  <si>
    <t>Web filtering</t>
  </si>
  <si>
    <t>Access to external websites is managed to reduce exposure to malicious content.</t>
  </si>
  <si>
    <t>Use of cryptography</t>
  </si>
  <si>
    <t>Secure development life cycle (SDLC)
Application security requirements
Secure system architecture and engineering principles
Secure coding
Security testing in development and acceptance</t>
  </si>
  <si>
    <t>8.25
8.26
8.27
8.28
8.29</t>
  </si>
  <si>
    <t>Outsourced development</t>
  </si>
  <si>
    <t>8.30</t>
  </si>
  <si>
    <t>Activities related to outsourced system development are directed, monitored, and reviewed.</t>
  </si>
  <si>
    <t>Separation of development, test and production environments</t>
  </si>
  <si>
    <t>Development, testing, and production environments are separated and secured.</t>
  </si>
  <si>
    <t>Test information</t>
  </si>
  <si>
    <t>Test information is appropriately selected, protected, and managed.</t>
  </si>
  <si>
    <t>Protection of information systems during audit testing</t>
  </si>
  <si>
    <t>Audit tests and other assurance activities on operational systems are planned and agreed upon with appropriate management.</t>
  </si>
  <si>
    <t>Rationale</t>
  </si>
  <si>
    <r>
      <t xml:space="preserve">Move to the "Questionnaire" worksheet to perform the actual assessment. This comprehensive questionnaire covers all major themes of ISO/IEC 27001:2022, ensuring a thorough evaluation of your ISMS.
Use the drop-down lists to select the most appropriate response for each control. Additionally, provide supporting evidence for your selections in the "Rationale" column.
The assessment is structured around the following ISO/IEC 27001:2022 main themes:
</t>
    </r>
    <r>
      <rPr>
        <u/>
        <sz val="14"/>
        <color theme="1"/>
        <rFont val="Arial"/>
        <family val="2"/>
      </rPr>
      <t>&lt; Organisational Controls &gt;</t>
    </r>
    <r>
      <rPr>
        <sz val="14"/>
        <color theme="1"/>
        <rFont val="Arial"/>
        <family val="2"/>
      </rPr>
      <t xml:space="preserve">
Information Security Policy, Governance, Asset Management, Communication Security, Access Controls, Supplier Management, Incident Management, Business Continuity, Compliance, Operation Security
</t>
    </r>
    <r>
      <rPr>
        <u/>
        <sz val="14"/>
        <color theme="1"/>
        <rFont val="Arial"/>
        <family val="2"/>
      </rPr>
      <t>&lt; People Controls &gt;</t>
    </r>
    <r>
      <rPr>
        <sz val="14"/>
        <color theme="1"/>
        <rFont val="Arial"/>
        <family val="2"/>
      </rPr>
      <t xml:space="preserve">
HR Security, Incident Management, Communication Security, Incident Management
</t>
    </r>
    <r>
      <rPr>
        <u/>
        <sz val="14"/>
        <color theme="1"/>
        <rFont val="Arial"/>
        <family val="2"/>
      </rPr>
      <t xml:space="preserve">&lt; Physical Controls &gt;
</t>
    </r>
    <r>
      <rPr>
        <sz val="14"/>
        <color theme="1"/>
        <rFont val="Arial"/>
        <family val="2"/>
      </rPr>
      <t xml:space="preserve">Physical and Environmental Security, Asset Management
</t>
    </r>
    <r>
      <rPr>
        <u/>
        <sz val="14"/>
        <color theme="1"/>
        <rFont val="Arial"/>
        <family val="2"/>
      </rPr>
      <t xml:space="preserve">&lt; Technological Controls &gt;
</t>
    </r>
    <r>
      <rPr>
        <sz val="14"/>
        <color theme="1"/>
        <rFont val="Arial"/>
        <family val="2"/>
      </rPr>
      <t xml:space="preserve">Endpoints, Access / Control, Operation Security, Business Continuity, Communication Security, Cryptography, System and Software
</t>
    </r>
    <r>
      <rPr>
        <i/>
        <sz val="14"/>
        <color theme="0" tint="-0.499984740745262"/>
        <rFont val="Arial"/>
        <family val="2"/>
      </rPr>
      <t xml:space="preserve">&lt; Available Options &gt; :
"Unable to Judge", "Fully Disagree", "Disagree", "Neutral", "Agree", "Fully Agree" </t>
    </r>
    <r>
      <rPr>
        <sz val="14"/>
        <color theme="1"/>
        <rFont val="Arial"/>
        <family val="2"/>
      </rPr>
      <t xml:space="preserve">
As you progress through the questionnaire, consider each control carefully in the context of your organisation's current practices and capabilities.
</t>
    </r>
  </si>
  <si>
    <t>Our organisation has a clearly defined and management-approved information security policy that is regularly reviewed and communicated to all relevant personnel and interested parties.</t>
  </si>
  <si>
    <t>Our organisation enforces segregation of duties to prevent conflicts in areas of responsibility.</t>
  </si>
  <si>
    <t>Our organisation collects and analyses information relating to security threats to produce actionable threat intelligence.</t>
  </si>
  <si>
    <t>Our organisation maintains regular contact with relevant authorities regarding information security matters.</t>
  </si>
  <si>
    <t>Our organisation maintains an up-to-date inventory of information assets, including their owners.</t>
  </si>
  <si>
    <t>Our organisation has implemented a comprehensive information classification scheme based on confidentiality, integrity, and availability requirements.</t>
  </si>
  <si>
    <t>Our organisation have established and implemented rules and procedures for secure information transfer within the company and with external parties.</t>
  </si>
  <si>
    <t>Our organisation has defined processes to manage information security risks associated with supplier relationships and the ICT supply chain.</t>
  </si>
  <si>
    <t>Our organisation has established processes for the secure acquisition, use, management, and exit from cloud services.</t>
  </si>
  <si>
    <t>Our organisation has a well-defined incident management process, including planning, preparation, response, and learning from incidents.</t>
  </si>
  <si>
    <t>Our organisation has plans in place to maintain information security during disruptions and ensure ICT readiness for business continuity.</t>
  </si>
  <si>
    <t>Our organisation regularly identifies, documents, and reviews legal, regulatory, and contractual requirements related to information security.</t>
  </si>
  <si>
    <t>Our organisation conducts regular, independent reviews of our information security management approach and implementation.</t>
  </si>
  <si>
    <t>Our organisation conducts thorough background checks on all candidates and personnel in accordance with relevant laws and business requirements.</t>
  </si>
  <si>
    <t>Our organisation provide regular information security awareness, education, and training to all relevant personnel and interested parties.</t>
  </si>
  <si>
    <t>Our organisation provides a clear mechanism for personnel to report suspected or observed information security events in a timely manner.</t>
  </si>
  <si>
    <t>Our organisation has defined and implemented physical security perimeters and entry controls to protect areas containing sensitive information and assets.</t>
  </si>
  <si>
    <t>Our organisation has implemented protection against physical and environmental threats to infrastructure.</t>
  </si>
  <si>
    <t>Our organisation implements measures to protect information stored on, processed by, or accessible via user endpoint devices.</t>
  </si>
  <si>
    <t>Our organisation has implemented protection against malware, supported by appropriate user awareness.</t>
  </si>
  <si>
    <t>Our organisation regularly assesses and addresses technical vulnerabilities in information systems.</t>
  </si>
  <si>
    <t>Our organisation has implemented processes for secure information deletion, data masking, and data leakage prevention.</t>
  </si>
  <si>
    <t>Our organisation has implemented secure procedures for software installation on operational systems.</t>
  </si>
  <si>
    <t>Our organisation has defined and implemented rules for the effective use of cryptography, including key management.</t>
  </si>
  <si>
    <t>Our organisation has established and applied rules for the secure development of software and systems throughout the development lifecycle.</t>
  </si>
  <si>
    <t>BM</t>
  </si>
  <si>
    <t>The ISO/IEC 27001:2022 standard provides a comprehensive framework for establishing, implementing, maintaining, and continually improving an Information Security Management System ('ISMS'). It encompasses a wide range of controls across organisational, people, physical, and technological domains, ensuring a holistic approach to information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</si>
</sst>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8" x14ac:knownFonts="1">
    <font>
      <sz val="12"/>
      <color theme="1"/>
      <name val="Aptos Narrow"/>
      <family val="2"/>
      <scheme val="minor"/>
    </font>
    <font>
      <sz val="12"/>
      <color theme="1"/>
      <name val="Arial"/>
      <family val="2"/>
    </font>
    <font>
      <b/>
      <sz val="13"/>
      <color theme="1"/>
      <name val="Arial"/>
      <family val="2"/>
    </font>
    <font>
      <sz val="13"/>
      <color theme="1"/>
      <name val="Arial"/>
      <family val="2"/>
    </font>
    <font>
      <b/>
      <u/>
      <sz val="14"/>
      <color theme="0"/>
      <name val="Arial"/>
      <family val="2"/>
    </font>
    <font>
      <b/>
      <sz val="14"/>
      <color theme="0"/>
      <name val="Arial"/>
      <family val="2"/>
    </font>
    <font>
      <sz val="14"/>
      <color theme="0"/>
      <name val="Arial"/>
      <family val="2"/>
    </font>
    <font>
      <sz val="14"/>
      <color theme="1"/>
      <name val="Arial"/>
      <family val="2"/>
    </font>
    <font>
      <b/>
      <sz val="12"/>
      <color theme="0"/>
      <name val="Aptos Narrow"/>
      <family val="2"/>
      <scheme val="minor"/>
    </font>
    <font>
      <sz val="12"/>
      <color theme="0"/>
      <name val="Arial"/>
      <family val="2"/>
    </font>
    <font>
      <b/>
      <sz val="12"/>
      <color theme="0"/>
      <name val="Arial"/>
      <family val="2"/>
    </font>
    <font>
      <b/>
      <sz val="12"/>
      <color rgb="FFFFFFFF"/>
      <name val="Arial"/>
      <family val="2"/>
    </font>
    <font>
      <sz val="13"/>
      <color rgb="FF000000"/>
      <name val="Arial"/>
      <family val="2"/>
    </font>
    <font>
      <sz val="8"/>
      <name val="Aptos Narrow"/>
      <family val="2"/>
      <scheme val="minor"/>
    </font>
    <font>
      <b/>
      <sz val="13"/>
      <color theme="0"/>
      <name val="Arial"/>
      <family val="2"/>
    </font>
    <font>
      <b/>
      <sz val="12"/>
      <color theme="0"/>
      <name val="Aptos Display"/>
      <scheme val="major"/>
    </font>
    <font>
      <b/>
      <sz val="18"/>
      <color theme="1"/>
      <name val="Arial"/>
      <family val="2"/>
    </font>
    <font>
      <b/>
      <sz val="20"/>
      <color theme="1"/>
      <name val="Arial"/>
      <family val="2"/>
    </font>
    <font>
      <sz val="18"/>
      <color theme="1"/>
      <name val="Aptos Narrow"/>
      <family val="2"/>
      <scheme val="minor"/>
    </font>
    <font>
      <b/>
      <sz val="18"/>
      <color theme="1"/>
      <name val="Aptos Narrow"/>
      <scheme val="minor"/>
    </font>
    <font>
      <sz val="20"/>
      <color theme="1"/>
      <name val="Arial"/>
      <family val="2"/>
    </font>
    <font>
      <b/>
      <sz val="18"/>
      <color theme="0"/>
      <name val="Arial"/>
      <family val="2"/>
    </font>
    <font>
      <b/>
      <sz val="16"/>
      <color rgb="FF004C6C"/>
      <name val="Arial"/>
      <family val="2"/>
    </font>
    <font>
      <b/>
      <sz val="16"/>
      <color rgb="FF002060"/>
      <name val="Arial"/>
      <family val="2"/>
    </font>
    <font>
      <b/>
      <sz val="14"/>
      <color theme="1"/>
      <name val="Arial"/>
      <family val="2"/>
    </font>
    <font>
      <b/>
      <sz val="12"/>
      <color theme="1"/>
      <name val="Arial"/>
      <family val="2"/>
    </font>
    <font>
      <u/>
      <sz val="14"/>
      <color theme="1"/>
      <name val="Arial"/>
      <family val="2"/>
    </font>
    <font>
      <b/>
      <sz val="16"/>
      <color theme="1"/>
      <name val="Arial"/>
      <family val="2"/>
    </font>
    <font>
      <sz val="22"/>
      <color theme="0"/>
      <name val="Arial"/>
      <family val="2"/>
    </font>
    <font>
      <sz val="12"/>
      <color rgb="FF9C0006"/>
      <name val="Aptos Narrow"/>
      <family val="2"/>
      <scheme val="minor"/>
    </font>
    <font>
      <sz val="12"/>
      <color theme="0"/>
      <name val="Aptos Narrow"/>
      <family val="2"/>
      <scheme val="minor"/>
    </font>
    <font>
      <sz val="12"/>
      <color rgb="FF025F00"/>
      <name val="Aptos Narrow"/>
      <family val="2"/>
      <scheme val="minor"/>
    </font>
    <font>
      <sz val="12"/>
      <color rgb="FF9D5600"/>
      <name val="Aptos Narrow"/>
      <family val="2"/>
      <scheme val="minor"/>
    </font>
    <font>
      <i/>
      <sz val="14"/>
      <color theme="0" tint="-0.499984740745262"/>
      <name val="Arial"/>
      <family val="2"/>
    </font>
    <font>
      <b/>
      <sz val="16"/>
      <color theme="0" tint="-0.499984740745262"/>
      <name val="Arial"/>
      <family val="2"/>
    </font>
    <font>
      <b/>
      <sz val="20"/>
      <color theme="0"/>
      <name val="Arial"/>
      <family val="2"/>
    </font>
    <font>
      <b/>
      <sz val="12"/>
      <color theme="0" tint="-0.499984740745262"/>
      <name val="Arial"/>
      <family val="2"/>
    </font>
    <font>
      <b/>
      <u/>
      <sz val="14"/>
      <color theme="1"/>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004C6C"/>
        <bgColor indexed="64"/>
      </patternFill>
    </fill>
    <fill>
      <patternFill patternType="solid">
        <fgColor rgb="FF485DAA"/>
        <bgColor indexed="64"/>
      </patternFill>
    </fill>
    <fill>
      <patternFill patternType="solid">
        <fgColor rgb="FF485DAA"/>
        <bgColor rgb="FF000000"/>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rgb="FF004C6C"/>
      </left>
      <right/>
      <top style="medium">
        <color rgb="FF004C6C"/>
      </top>
      <bottom/>
      <diagonal/>
    </border>
    <border>
      <left/>
      <right/>
      <top style="medium">
        <color rgb="FF004C6C"/>
      </top>
      <bottom/>
      <diagonal/>
    </border>
    <border>
      <left/>
      <right style="medium">
        <color rgb="FF004C6C"/>
      </right>
      <top style="medium">
        <color rgb="FF004C6C"/>
      </top>
      <bottom/>
      <diagonal/>
    </border>
    <border>
      <left style="medium">
        <color rgb="FF004C6C"/>
      </left>
      <right/>
      <top/>
      <bottom/>
      <diagonal/>
    </border>
    <border>
      <left/>
      <right style="medium">
        <color rgb="FF004C6C"/>
      </right>
      <top/>
      <bottom/>
      <diagonal/>
    </border>
    <border>
      <left style="medium">
        <color rgb="FF004C6C"/>
      </left>
      <right/>
      <top/>
      <bottom style="medium">
        <color rgb="FF004C6C"/>
      </bottom>
      <diagonal/>
    </border>
    <border>
      <left/>
      <right/>
      <top/>
      <bottom style="medium">
        <color rgb="FF004C6C"/>
      </bottom>
      <diagonal/>
    </border>
    <border>
      <left/>
      <right style="medium">
        <color rgb="FF004C6C"/>
      </right>
      <top/>
      <bottom style="medium">
        <color rgb="FF004C6C"/>
      </bottom>
      <diagonal/>
    </border>
    <border>
      <left style="double">
        <color theme="0" tint="-0.24994659260841701"/>
      </left>
      <right/>
      <top style="thin">
        <color theme="0" tint="-0.24994659260841701"/>
      </top>
      <bottom style="thin">
        <color theme="0" tint="-0.24994659260841701"/>
      </bottom>
      <diagonal/>
    </border>
    <border>
      <left style="double">
        <color theme="0" tint="-0.24994659260841701"/>
      </left>
      <right/>
      <top style="thin">
        <color theme="0" tint="-0.24994659260841701"/>
      </top>
      <bottom style="medium">
        <color indexed="64"/>
      </bottom>
      <diagonal/>
    </border>
    <border>
      <left style="double">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41">
    <xf numFmtId="0" fontId="0" fillId="0" borderId="0" xfId="0"/>
    <xf numFmtId="0" fontId="1" fillId="0" borderId="0" xfId="0" applyFont="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6"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3" fillId="0" borderId="5" xfId="0" applyFont="1" applyBorder="1" applyAlignment="1">
      <alignment vertical="center" wrapText="1"/>
    </xf>
    <xf numFmtId="0" fontId="3" fillId="0" borderId="8" xfId="0" applyFont="1" applyBorder="1" applyAlignment="1">
      <alignment vertical="center" wrapText="1"/>
    </xf>
    <xf numFmtId="0" fontId="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3" fillId="0" borderId="7" xfId="0" applyNumberFormat="1" applyFont="1" applyBorder="1" applyAlignment="1">
      <alignment horizontal="center" vertical="center"/>
    </xf>
    <xf numFmtId="0" fontId="1" fillId="0" borderId="0" xfId="0" applyFont="1" applyAlignment="1">
      <alignment horizontal="left" vertical="center"/>
    </xf>
    <xf numFmtId="0" fontId="3" fillId="0" borderId="7" xfId="0" applyFont="1" applyBorder="1" applyAlignment="1">
      <alignment horizontal="center" vertical="center"/>
    </xf>
    <xf numFmtId="164" fontId="3" fillId="0" borderId="7" xfId="0" applyNumberFormat="1" applyFont="1" applyBorder="1" applyAlignment="1">
      <alignment horizontal="center" vertical="center"/>
    </xf>
    <xf numFmtId="0" fontId="8" fillId="0" borderId="0" xfId="0" applyFont="1"/>
    <xf numFmtId="1" fontId="3" fillId="2" borderId="7" xfId="0" applyNumberFormat="1" applyFont="1" applyFill="1" applyBorder="1" applyAlignment="1">
      <alignment horizontal="center" vertical="center"/>
    </xf>
    <xf numFmtId="1"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Alignment="1">
      <alignment horizontal="center"/>
    </xf>
    <xf numFmtId="0" fontId="2" fillId="0" borderId="1" xfId="0" applyFont="1" applyBorder="1" applyAlignment="1">
      <alignment horizontal="center" vertical="center" wrapText="1"/>
    </xf>
    <xf numFmtId="1" fontId="2" fillId="0" borderId="3" xfId="0" applyNumberFormat="1" applyFont="1" applyBorder="1" applyAlignment="1">
      <alignment horizontal="center" vertical="center" wrapText="1"/>
    </xf>
    <xf numFmtId="165" fontId="3" fillId="0" borderId="4" xfId="0" applyNumberFormat="1" applyFont="1" applyBorder="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165" fontId="3" fillId="0" borderId="4"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165" fontId="3" fillId="0" borderId="6"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164" fontId="3" fillId="2" borderId="4" xfId="0" applyNumberFormat="1" applyFont="1" applyFill="1" applyBorder="1" applyAlignment="1">
      <alignment horizontal="center" vertical="center"/>
    </xf>
    <xf numFmtId="1" fontId="3" fillId="2" borderId="0" xfId="0" applyNumberFormat="1" applyFont="1" applyFill="1" applyAlignment="1">
      <alignment horizontal="center" vertical="center"/>
    </xf>
    <xf numFmtId="164" fontId="3" fillId="2" borderId="5"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 fontId="3" fillId="2" borderId="5"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xf>
    <xf numFmtId="0" fontId="17" fillId="0" borderId="1" xfId="0" applyFont="1" applyBorder="1" applyAlignment="1">
      <alignment horizontal="center" vertical="center"/>
    </xf>
    <xf numFmtId="2" fontId="19" fillId="0" borderId="9" xfId="0" applyNumberFormat="1" applyFont="1" applyBorder="1" applyAlignment="1">
      <alignment horizontal="right" vertical="center"/>
    </xf>
    <xf numFmtId="2" fontId="19" fillId="0" borderId="9" xfId="0" applyNumberFormat="1" applyFont="1" applyBorder="1" applyAlignment="1">
      <alignment vertical="center"/>
    </xf>
    <xf numFmtId="0" fontId="19" fillId="0" borderId="9" xfId="0" applyFont="1" applyBorder="1" applyAlignment="1">
      <alignment vertical="center"/>
    </xf>
    <xf numFmtId="0" fontId="16" fillId="0" borderId="10" xfId="0" applyFont="1" applyBorder="1" applyAlignment="1">
      <alignment horizontal="left"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8" xfId="0" applyFont="1" applyBorder="1" applyAlignment="1">
      <alignment horizontal="center" vertical="center"/>
    </xf>
    <xf numFmtId="49" fontId="1" fillId="0" borderId="0" xfId="0" applyNumberFormat="1" applyFont="1" applyAlignment="1">
      <alignment vertical="top"/>
    </xf>
    <xf numFmtId="0" fontId="1" fillId="0" borderId="0" xfId="0" applyFont="1"/>
    <xf numFmtId="0" fontId="1" fillId="0" borderId="0" xfId="0" applyFont="1" applyAlignment="1">
      <alignment horizontal="center" vertical="center"/>
    </xf>
    <xf numFmtId="0" fontId="1" fillId="0" borderId="7" xfId="0" applyFont="1" applyBorder="1" applyAlignment="1">
      <alignment horizontal="center" vertical="center"/>
    </xf>
    <xf numFmtId="0" fontId="4" fillId="4" borderId="4" xfId="0" applyFont="1" applyFill="1" applyBorder="1" applyAlignment="1">
      <alignment vertical="center"/>
    </xf>
    <xf numFmtId="0" fontId="4" fillId="4" borderId="11" xfId="0" applyFont="1" applyFill="1" applyBorder="1" applyAlignment="1">
      <alignment horizontal="left" vertical="center"/>
    </xf>
    <xf numFmtId="0" fontId="10" fillId="5" borderId="11" xfId="0" applyFont="1" applyFill="1" applyBorder="1" applyAlignment="1">
      <alignment horizontal="left" vertical="center"/>
    </xf>
    <xf numFmtId="0" fontId="9" fillId="5" borderId="11" xfId="0" applyFont="1" applyFill="1" applyBorder="1" applyAlignment="1">
      <alignment horizontal="left" vertical="center"/>
    </xf>
    <xf numFmtId="0" fontId="11" fillId="6" borderId="11" xfId="0" applyFont="1" applyFill="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9" fillId="4" borderId="0" xfId="0" applyFont="1" applyFill="1" applyAlignment="1">
      <alignment horizontal="center" vertical="center"/>
    </xf>
    <xf numFmtId="0" fontId="9" fillId="4" borderId="0" xfId="0" applyFont="1" applyFill="1"/>
    <xf numFmtId="0" fontId="10" fillId="5" borderId="0" xfId="0" applyFont="1" applyFill="1" applyAlignment="1">
      <alignment horizontal="center" vertical="center"/>
    </xf>
    <xf numFmtId="0" fontId="9" fillId="5" borderId="0" xfId="0" applyFont="1" applyFill="1" applyAlignment="1">
      <alignment horizontal="center" vertical="center"/>
    </xf>
    <xf numFmtId="0" fontId="9" fillId="5" borderId="0" xfId="0" applyFont="1" applyFill="1"/>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1" fillId="0" borderId="4" xfId="0" applyFont="1" applyBorder="1" applyAlignment="1">
      <alignment horizontal="center" vertical="center"/>
    </xf>
    <xf numFmtId="0" fontId="1" fillId="0" borderId="5" xfId="0" quotePrefix="1" applyFont="1" applyBorder="1" applyAlignment="1">
      <alignment horizontal="center" vertical="center"/>
    </xf>
    <xf numFmtId="0" fontId="1" fillId="0" borderId="6" xfId="0" applyFont="1" applyBorder="1" applyAlignment="1">
      <alignment horizontal="center" vertical="center"/>
    </xf>
    <xf numFmtId="0" fontId="9" fillId="4" borderId="3" xfId="0" applyFont="1" applyFill="1" applyBorder="1" applyAlignment="1">
      <alignment horizontal="left" vertical="center"/>
    </xf>
    <xf numFmtId="0" fontId="1" fillId="0" borderId="4" xfId="0" quotePrefix="1" applyFont="1" applyBorder="1" applyAlignment="1">
      <alignment horizontal="center" vertical="center"/>
    </xf>
    <xf numFmtId="0" fontId="1" fillId="0" borderId="4" xfId="0" applyFont="1" applyBorder="1" applyAlignment="1">
      <alignment horizontal="center" vertical="center" wrapText="1"/>
    </xf>
    <xf numFmtId="0" fontId="5" fillId="4" borderId="0" xfId="0" applyFont="1" applyFill="1" applyAlignment="1">
      <alignment horizontal="center" vertical="center"/>
    </xf>
    <xf numFmtId="0" fontId="5" fillId="4" borderId="4" xfId="0" applyFont="1" applyFill="1" applyBorder="1" applyAlignment="1">
      <alignment horizontal="center" vertical="center"/>
    </xf>
    <xf numFmtId="1" fontId="10" fillId="4" borderId="0" xfId="0" applyNumberFormat="1" applyFont="1" applyFill="1" applyAlignment="1">
      <alignment horizontal="center" vertical="center"/>
    </xf>
    <xf numFmtId="164" fontId="15" fillId="4" borderId="5" xfId="0" applyNumberFormat="1" applyFont="1" applyFill="1" applyBorder="1" applyAlignment="1">
      <alignment horizontal="center" vertical="center"/>
    </xf>
    <xf numFmtId="164" fontId="15" fillId="4" borderId="4" xfId="0" applyNumberFormat="1" applyFont="1" applyFill="1" applyBorder="1" applyAlignment="1">
      <alignment horizontal="center" vertical="center"/>
    </xf>
    <xf numFmtId="164" fontId="5" fillId="4" borderId="0" xfId="0" applyNumberFormat="1" applyFont="1" applyFill="1" applyAlignment="1">
      <alignment horizontal="center" vertical="center"/>
    </xf>
    <xf numFmtId="0" fontId="15" fillId="4" borderId="5" xfId="0" applyFont="1" applyFill="1" applyBorder="1" applyAlignment="1">
      <alignment horizontal="center" vertical="center"/>
    </xf>
    <xf numFmtId="164" fontId="5" fillId="4" borderId="4" xfId="0" applyNumberFormat="1" applyFont="1" applyFill="1" applyBorder="1" applyAlignment="1">
      <alignment horizontal="center" vertical="center"/>
    </xf>
    <xf numFmtId="1" fontId="5" fillId="4" borderId="5" xfId="0" applyNumberFormat="1" applyFont="1" applyFill="1" applyBorder="1" applyAlignment="1">
      <alignment horizontal="center" vertical="center"/>
    </xf>
    <xf numFmtId="0" fontId="5" fillId="4" borderId="5" xfId="0" applyFont="1" applyFill="1" applyBorder="1" applyAlignment="1">
      <alignment vertical="center"/>
    </xf>
    <xf numFmtId="49" fontId="5" fillId="4" borderId="0" xfId="0" applyNumberFormat="1" applyFont="1" applyFill="1" applyAlignment="1">
      <alignment horizontal="center" vertical="center"/>
    </xf>
    <xf numFmtId="1" fontId="5" fillId="4" borderId="0" xfId="0" applyNumberFormat="1" applyFont="1" applyFill="1" applyAlignment="1">
      <alignment horizontal="center" vertical="center"/>
    </xf>
    <xf numFmtId="165" fontId="5" fillId="4" borderId="4" xfId="0" applyNumberFormat="1" applyFont="1" applyFill="1" applyBorder="1" applyAlignment="1">
      <alignment horizontal="center" vertical="center"/>
    </xf>
    <xf numFmtId="0" fontId="5" fillId="4" borderId="5" xfId="0" applyFont="1" applyFill="1" applyBorder="1" applyAlignment="1">
      <alignment vertical="center" wrapText="1"/>
    </xf>
    <xf numFmtId="0" fontId="10" fillId="5" borderId="4" xfId="0" applyFont="1" applyFill="1" applyBorder="1" applyAlignment="1">
      <alignment vertical="center"/>
    </xf>
    <xf numFmtId="49" fontId="14" fillId="5" borderId="0" xfId="0" applyNumberFormat="1" applyFont="1" applyFill="1" applyAlignment="1">
      <alignment horizontal="center" vertical="center"/>
    </xf>
    <xf numFmtId="49" fontId="14" fillId="5" borderId="4" xfId="0" applyNumberFormat="1" applyFont="1" applyFill="1" applyBorder="1" applyAlignment="1">
      <alignment horizontal="center" vertical="center"/>
    </xf>
    <xf numFmtId="1" fontId="14" fillId="5" borderId="0" xfId="0" applyNumberFormat="1" applyFont="1" applyFill="1" applyAlignment="1">
      <alignment horizontal="center" vertical="center"/>
    </xf>
    <xf numFmtId="1" fontId="14" fillId="5" borderId="5" xfId="0" applyNumberFormat="1" applyFont="1" applyFill="1" applyBorder="1" applyAlignment="1">
      <alignment horizontal="center" vertical="center"/>
    </xf>
    <xf numFmtId="164" fontId="14" fillId="5" borderId="4" xfId="0" applyNumberFormat="1" applyFont="1" applyFill="1" applyBorder="1" applyAlignment="1">
      <alignment horizontal="center" vertical="center"/>
    </xf>
    <xf numFmtId="164" fontId="14" fillId="5" borderId="5" xfId="0" applyNumberFormat="1" applyFont="1" applyFill="1" applyBorder="1" applyAlignment="1">
      <alignment horizontal="center" vertical="center"/>
    </xf>
    <xf numFmtId="1" fontId="14" fillId="5" borderId="4" xfId="0" applyNumberFormat="1" applyFont="1" applyFill="1" applyBorder="1" applyAlignment="1">
      <alignment horizontal="center" vertical="center"/>
    </xf>
    <xf numFmtId="164"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14" fillId="5" borderId="5" xfId="0" applyFont="1" applyFill="1" applyBorder="1" applyAlignment="1">
      <alignment vertical="center" wrapText="1"/>
    </xf>
    <xf numFmtId="165" fontId="14" fillId="5" borderId="4" xfId="0" applyNumberFormat="1" applyFont="1" applyFill="1" applyBorder="1" applyAlignment="1">
      <alignment horizontal="center" vertical="center"/>
    </xf>
    <xf numFmtId="49" fontId="14" fillId="5" borderId="0" xfId="0" applyNumberFormat="1" applyFont="1" applyFill="1" applyAlignment="1">
      <alignment horizontal="center" vertical="center" wrapText="1"/>
    </xf>
    <xf numFmtId="49" fontId="14" fillId="5" borderId="4" xfId="0" applyNumberFormat="1" applyFont="1" applyFill="1" applyBorder="1" applyAlignment="1">
      <alignment horizontal="center" vertical="center" wrapText="1"/>
    </xf>
    <xf numFmtId="1" fontId="14" fillId="5" borderId="0" xfId="0" applyNumberFormat="1" applyFont="1" applyFill="1" applyAlignment="1">
      <alignment horizontal="center" vertical="center" wrapText="1"/>
    </xf>
    <xf numFmtId="1" fontId="14" fillId="5" borderId="5"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xf>
    <xf numFmtId="165" fontId="14" fillId="5" borderId="4" xfId="0" applyNumberFormat="1" applyFont="1" applyFill="1" applyBorder="1" applyAlignment="1">
      <alignment horizontal="center" vertical="center" wrapText="1"/>
    </xf>
    <xf numFmtId="164" fontId="14" fillId="5" borderId="0" xfId="0" applyNumberFormat="1" applyFont="1" applyFill="1" applyAlignment="1">
      <alignment horizontal="center" vertical="center" wrapText="1"/>
    </xf>
    <xf numFmtId="0" fontId="14" fillId="5" borderId="0" xfId="0" applyFont="1" applyFill="1" applyAlignment="1">
      <alignment horizontal="center" vertical="center" wrapText="1"/>
    </xf>
    <xf numFmtId="164" fontId="14" fillId="5" borderId="4" xfId="0" applyNumberFormat="1" applyFont="1" applyFill="1" applyBorder="1" applyAlignment="1">
      <alignment horizontal="center" vertical="center" wrapText="1"/>
    </xf>
    <xf numFmtId="0" fontId="10" fillId="5" borderId="4" xfId="0" applyFont="1" applyFill="1" applyBorder="1" applyAlignment="1">
      <alignment vertical="center" wrapText="1"/>
    </xf>
    <xf numFmtId="0" fontId="10" fillId="6" borderId="4" xfId="0" applyFont="1" applyFill="1" applyBorder="1" applyAlignment="1">
      <alignment vertical="center"/>
    </xf>
    <xf numFmtId="49" fontId="14" fillId="6" borderId="0" xfId="0" applyNumberFormat="1" applyFont="1" applyFill="1" applyAlignment="1">
      <alignment horizontal="center" vertical="center" wrapText="1"/>
    </xf>
    <xf numFmtId="49" fontId="14" fillId="6" borderId="4" xfId="0" applyNumberFormat="1" applyFont="1" applyFill="1" applyBorder="1" applyAlignment="1">
      <alignment horizontal="center" vertical="center" wrapText="1"/>
    </xf>
    <xf numFmtId="1" fontId="14" fillId="6" borderId="0" xfId="0" applyNumberFormat="1" applyFont="1" applyFill="1" applyAlignment="1">
      <alignment horizontal="center" vertical="center" wrapText="1"/>
    </xf>
    <xf numFmtId="1" fontId="14" fillId="6" borderId="5" xfId="0" applyNumberFormat="1" applyFont="1" applyFill="1" applyBorder="1" applyAlignment="1">
      <alignment horizontal="center" vertical="center" wrapText="1"/>
    </xf>
    <xf numFmtId="164" fontId="14" fillId="6" borderId="5" xfId="0" applyNumberFormat="1" applyFont="1" applyFill="1" applyBorder="1" applyAlignment="1">
      <alignment horizontal="center" vertical="center" wrapText="1"/>
    </xf>
    <xf numFmtId="165" fontId="14" fillId="6" borderId="4" xfId="0" applyNumberFormat="1" applyFont="1" applyFill="1" applyBorder="1" applyAlignment="1">
      <alignment horizontal="center" vertical="center" wrapText="1"/>
    </xf>
    <xf numFmtId="164" fontId="14" fillId="6" borderId="0" xfId="0" applyNumberFormat="1" applyFont="1" applyFill="1" applyAlignment="1">
      <alignment horizontal="center" vertical="center" wrapText="1"/>
    </xf>
    <xf numFmtId="0" fontId="14" fillId="6" borderId="0" xfId="0" applyFont="1" applyFill="1" applyAlignment="1">
      <alignment horizontal="center" vertical="center" wrapText="1"/>
    </xf>
    <xf numFmtId="0" fontId="14" fillId="6" borderId="5" xfId="0" applyFont="1" applyFill="1" applyBorder="1" applyAlignment="1">
      <alignment vertical="center" wrapText="1"/>
    </xf>
    <xf numFmtId="49" fontId="1" fillId="0" borderId="0" xfId="0" applyNumberFormat="1" applyFont="1" applyAlignment="1">
      <alignment vertical="center"/>
    </xf>
    <xf numFmtId="0" fontId="10" fillId="4" borderId="2" xfId="0" applyFont="1" applyFill="1" applyBorder="1" applyAlignment="1">
      <alignment horizontal="left" vertical="center"/>
    </xf>
    <xf numFmtId="0" fontId="25" fillId="0" borderId="0" xfId="0" applyFont="1" applyAlignment="1">
      <alignment horizontal="center" vertical="center"/>
    </xf>
    <xf numFmtId="49" fontId="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0" fillId="0" borderId="10" xfId="0" applyBorder="1" applyAlignment="1">
      <alignment vertical="center"/>
    </xf>
    <xf numFmtId="0" fontId="27" fillId="0" borderId="14" xfId="0" applyFont="1" applyBorder="1" applyAlignment="1">
      <alignment horizontal="left" vertical="center"/>
    </xf>
    <xf numFmtId="0" fontId="24" fillId="0" borderId="21" xfId="0" applyFont="1" applyBorder="1" applyAlignment="1">
      <alignment horizontal="center" vertical="center"/>
    </xf>
    <xf numFmtId="0" fontId="0" fillId="4" borderId="11" xfId="0" applyFill="1" applyBorder="1" applyAlignment="1">
      <alignment vertical="center"/>
    </xf>
    <xf numFmtId="0" fontId="4" fillId="4" borderId="15" xfId="0" applyFont="1" applyFill="1" applyBorder="1" applyAlignment="1">
      <alignment vertical="center"/>
    </xf>
    <xf numFmtId="0" fontId="1" fillId="4" borderId="16" xfId="0" applyFont="1" applyFill="1" applyBorder="1" applyAlignment="1">
      <alignment vertical="center"/>
    </xf>
    <xf numFmtId="0" fontId="1" fillId="4" borderId="12" xfId="0" applyFont="1" applyFill="1" applyBorder="1" applyAlignment="1">
      <alignment vertical="center"/>
    </xf>
    <xf numFmtId="0" fontId="1" fillId="4" borderId="12" xfId="0" applyFont="1" applyFill="1" applyBorder="1" applyAlignment="1">
      <alignment horizontal="center" vertical="center"/>
    </xf>
    <xf numFmtId="0" fontId="0" fillId="0" borderId="11" xfId="0" applyBorder="1" applyAlignment="1">
      <alignment vertical="center"/>
    </xf>
    <xf numFmtId="0" fontId="7" fillId="0" borderId="15" xfId="0" applyFont="1" applyBorder="1" applyAlignment="1">
      <alignment vertical="center"/>
    </xf>
    <xf numFmtId="0" fontId="1" fillId="0" borderId="16" xfId="0" applyFont="1" applyBorder="1" applyAlignment="1">
      <alignment horizontal="center" vertical="center"/>
    </xf>
    <xf numFmtId="0" fontId="1" fillId="0" borderId="12" xfId="0" applyFont="1" applyBorder="1" applyAlignment="1">
      <alignment vertical="center"/>
    </xf>
    <xf numFmtId="1" fontId="1" fillId="0" borderId="12" xfId="0" applyNumberFormat="1" applyFont="1" applyBorder="1" applyAlignment="1">
      <alignment horizontal="center" vertical="center"/>
    </xf>
    <xf numFmtId="0" fontId="7" fillId="0" borderId="15" xfId="0" applyFont="1" applyBorder="1" applyAlignment="1">
      <alignment vertical="center" wrapText="1"/>
    </xf>
    <xf numFmtId="0" fontId="0" fillId="0" borderId="13" xfId="0" applyBorder="1" applyAlignment="1">
      <alignment vertical="center"/>
    </xf>
    <xf numFmtId="0" fontId="7" fillId="0" borderId="18" xfId="0" applyFont="1" applyBorder="1" applyAlignment="1">
      <alignment vertical="center"/>
    </xf>
    <xf numFmtId="0" fontId="1" fillId="0" borderId="19" xfId="0" applyFont="1" applyBorder="1" applyAlignment="1">
      <alignment horizontal="center" vertical="center"/>
    </xf>
    <xf numFmtId="0" fontId="1" fillId="0" borderId="23" xfId="0" applyFont="1" applyBorder="1" applyAlignment="1">
      <alignment vertical="center"/>
    </xf>
    <xf numFmtId="1" fontId="1" fillId="0" borderId="23" xfId="0" applyNumberFormat="1" applyFont="1" applyBorder="1" applyAlignment="1">
      <alignment horizontal="center" vertical="center"/>
    </xf>
    <xf numFmtId="0" fontId="16" fillId="0" borderId="22" xfId="0" applyFont="1" applyBorder="1" applyAlignment="1">
      <alignment horizontal="left" vertical="center"/>
    </xf>
    <xf numFmtId="0" fontId="16" fillId="0" borderId="24" xfId="0" applyFont="1" applyBorder="1" applyAlignment="1">
      <alignment horizontal="center" vertical="center"/>
    </xf>
    <xf numFmtId="0" fontId="5" fillId="4" borderId="12" xfId="0" applyFont="1" applyFill="1" applyBorder="1" applyAlignment="1">
      <alignment vertical="center"/>
    </xf>
    <xf numFmtId="0" fontId="4" fillId="4" borderId="17" xfId="0" applyFont="1" applyFill="1" applyBorder="1" applyAlignment="1">
      <alignment vertical="center"/>
    </xf>
    <xf numFmtId="0" fontId="3" fillId="5" borderId="12" xfId="0" applyFont="1" applyFill="1" applyBorder="1" applyAlignment="1">
      <alignment vertical="center" wrapText="1"/>
    </xf>
    <xf numFmtId="0" fontId="10" fillId="5" borderId="17" xfId="0" applyFont="1" applyFill="1" applyBorder="1" applyAlignment="1">
      <alignment vertical="center"/>
    </xf>
    <xf numFmtId="0" fontId="10" fillId="5" borderId="17" xfId="0" applyFont="1" applyFill="1" applyBorder="1" applyAlignment="1">
      <alignment vertical="center" wrapText="1"/>
    </xf>
    <xf numFmtId="0" fontId="2" fillId="5" borderId="12" xfId="0" applyFont="1" applyFill="1" applyBorder="1" applyAlignment="1">
      <alignment vertical="center" wrapText="1"/>
    </xf>
    <xf numFmtId="0" fontId="9" fillId="5" borderId="17" xfId="0" applyFont="1" applyFill="1" applyBorder="1" applyAlignment="1">
      <alignment vertical="center"/>
    </xf>
    <xf numFmtId="0" fontId="6" fillId="4" borderId="12" xfId="0" applyFont="1" applyFill="1" applyBorder="1" applyAlignment="1">
      <alignment vertical="center" wrapText="1"/>
    </xf>
    <xf numFmtId="0" fontId="12" fillId="6" borderId="12" xfId="0" applyFont="1" applyFill="1" applyBorder="1" applyAlignment="1">
      <alignment vertical="center" wrapText="1"/>
    </xf>
    <xf numFmtId="0" fontId="11" fillId="6" borderId="17" xfId="0" applyFont="1" applyFill="1" applyBorder="1" applyAlignment="1">
      <alignment vertical="center"/>
    </xf>
    <xf numFmtId="0" fontId="4" fillId="4" borderId="15" xfId="0" applyFont="1" applyFill="1" applyBorder="1" applyAlignment="1">
      <alignment horizontal="left" vertical="center"/>
    </xf>
    <xf numFmtId="0" fontId="10" fillId="5" borderId="15" xfId="0" applyFont="1" applyFill="1" applyBorder="1" applyAlignment="1">
      <alignment horizontal="left" vertical="center"/>
    </xf>
    <xf numFmtId="0" fontId="11" fillId="6" borderId="15" xfId="0" applyFont="1" applyFill="1" applyBorder="1" applyAlignment="1">
      <alignment horizontal="left" vertical="center"/>
    </xf>
    <xf numFmtId="0" fontId="24" fillId="0" borderId="24" xfId="0" applyFont="1" applyBorder="1" applyAlignment="1">
      <alignment horizontal="center" vertical="center" wrapText="1"/>
    </xf>
    <xf numFmtId="0" fontId="7" fillId="0" borderId="17" xfId="0" applyFont="1" applyBorder="1" applyAlignment="1">
      <alignment vertical="center"/>
    </xf>
    <xf numFmtId="0" fontId="0" fillId="0" borderId="17" xfId="0" applyBorder="1" applyAlignment="1">
      <alignment vertical="center"/>
    </xf>
    <xf numFmtId="0" fontId="7" fillId="0" borderId="17" xfId="0" applyFont="1" applyBorder="1" applyAlignment="1">
      <alignment vertical="center" wrapText="1"/>
    </xf>
    <xf numFmtId="0" fontId="7" fillId="0" borderId="20" xfId="0" applyFont="1" applyBorder="1" applyAlignment="1">
      <alignment vertical="center"/>
    </xf>
    <xf numFmtId="0" fontId="27" fillId="0" borderId="2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34" fillId="0" borderId="28" xfId="0" applyFont="1" applyBorder="1" applyAlignment="1">
      <alignment horizontal="center" vertical="center" wrapText="1"/>
    </xf>
    <xf numFmtId="2" fontId="5" fillId="4" borderId="16" xfId="0" applyNumberFormat="1" applyFont="1" applyFill="1" applyBorder="1" applyAlignment="1">
      <alignment horizontal="center" vertical="center"/>
    </xf>
    <xf numFmtId="0" fontId="10" fillId="4" borderId="28" xfId="0" applyFont="1" applyFill="1" applyBorder="1" applyAlignment="1">
      <alignment horizontal="center" vertical="center"/>
    </xf>
    <xf numFmtId="2" fontId="24" fillId="3" borderId="16" xfId="0" applyNumberFormat="1" applyFont="1" applyFill="1" applyBorder="1" applyAlignment="1">
      <alignment horizontal="center" vertical="center"/>
    </xf>
    <xf numFmtId="0" fontId="1" fillId="0" borderId="28" xfId="0" applyFont="1" applyBorder="1" applyAlignment="1">
      <alignment horizontal="center" vertical="center"/>
    </xf>
    <xf numFmtId="2" fontId="24" fillId="3" borderId="19" xfId="0" applyNumberFormat="1" applyFont="1" applyFill="1" applyBorder="1" applyAlignment="1">
      <alignment horizontal="center" vertical="center"/>
    </xf>
    <xf numFmtId="0" fontId="1" fillId="0" borderId="30"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4" borderId="0" xfId="0" applyFill="1" applyAlignment="1">
      <alignment horizontal="center" vertical="center"/>
    </xf>
    <xf numFmtId="0" fontId="0" fillId="4" borderId="35" xfId="0" applyFill="1" applyBorder="1" applyAlignment="1">
      <alignment vertical="center"/>
    </xf>
    <xf numFmtId="0" fontId="0" fillId="4" borderId="0" xfId="0" applyFill="1" applyAlignment="1">
      <alignment vertical="center"/>
    </xf>
    <xf numFmtId="0" fontId="21" fillId="4" borderId="0" xfId="0" applyFont="1" applyFill="1" applyAlignment="1">
      <alignment vertical="center"/>
    </xf>
    <xf numFmtId="0" fontId="1" fillId="4" borderId="0" xfId="0" applyFont="1" applyFill="1" applyAlignment="1">
      <alignment vertical="center"/>
    </xf>
    <xf numFmtId="0" fontId="27" fillId="0" borderId="0" xfId="0" applyFont="1" applyAlignment="1">
      <alignment horizontal="center" vertical="center" wrapText="1"/>
    </xf>
    <xf numFmtId="0" fontId="34" fillId="0" borderId="0" xfId="0" applyFont="1" applyAlignment="1">
      <alignment horizontal="center" vertical="center" wrapText="1"/>
    </xf>
    <xf numFmtId="0" fontId="10"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7" xfId="0" applyBorder="1" applyAlignment="1">
      <alignment horizontal="center" vertical="center"/>
    </xf>
    <xf numFmtId="0" fontId="0" fillId="0" borderId="38" xfId="0" applyBorder="1" applyAlignment="1">
      <alignment vertical="center"/>
    </xf>
    <xf numFmtId="0" fontId="28" fillId="4" borderId="0" xfId="0" applyFont="1" applyFill="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3" fillId="0" borderId="0" xfId="0" applyFont="1" applyAlignment="1">
      <alignment vertical="center" wrapText="1"/>
    </xf>
    <xf numFmtId="0" fontId="1" fillId="0" borderId="31" xfId="0" applyFont="1" applyBorder="1" applyAlignment="1">
      <alignment vertical="center"/>
    </xf>
    <xf numFmtId="0" fontId="1" fillId="0" borderId="32" xfId="0" applyFont="1" applyBorder="1" applyAlignment="1">
      <alignment horizontal="lef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4" borderId="35" xfId="0" applyFont="1" applyFill="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1" fillId="0" borderId="36" xfId="0" applyFont="1" applyBorder="1" applyAlignment="1">
      <alignment vertical="center"/>
    </xf>
    <xf numFmtId="0" fontId="1" fillId="0" borderId="37" xfId="0" applyFont="1" applyBorder="1" applyAlignment="1">
      <alignment horizontal="left" vertical="center"/>
    </xf>
    <xf numFmtId="0" fontId="1" fillId="0" borderId="37" xfId="0" applyFont="1" applyBorder="1" applyAlignment="1">
      <alignment vertical="center"/>
    </xf>
    <xf numFmtId="0" fontId="1" fillId="0" borderId="38" xfId="0" applyFont="1" applyBorder="1" applyAlignment="1">
      <alignment vertical="center"/>
    </xf>
    <xf numFmtId="0" fontId="35" fillId="0" borderId="0" xfId="0" applyFont="1" applyAlignment="1">
      <alignment vertical="center" wrapText="1"/>
    </xf>
    <xf numFmtId="0" fontId="35" fillId="0" borderId="0" xfId="0" applyFont="1" applyAlignment="1">
      <alignment horizontal="right" vertical="center" wrapText="1"/>
    </xf>
    <xf numFmtId="0" fontId="24" fillId="0" borderId="0" xfId="0" applyFont="1" applyAlignment="1">
      <alignment horizontal="center" vertical="center"/>
    </xf>
    <xf numFmtId="0" fontId="7" fillId="0" borderId="0" xfId="0" applyFont="1" applyAlignment="1">
      <alignment vertical="center" wrapText="1"/>
    </xf>
    <xf numFmtId="49" fontId="1" fillId="0" borderId="31" xfId="0" applyNumberFormat="1" applyFont="1" applyBorder="1" applyAlignment="1">
      <alignment vertical="top"/>
    </xf>
    <xf numFmtId="49" fontId="1" fillId="0" borderId="32" xfId="0" applyNumberFormat="1" applyFont="1" applyBorder="1" applyAlignment="1">
      <alignment vertical="top"/>
    </xf>
    <xf numFmtId="49" fontId="1" fillId="0" borderId="32" xfId="0" applyNumberFormat="1" applyFont="1" applyBorder="1" applyAlignment="1">
      <alignment vertical="center"/>
    </xf>
    <xf numFmtId="49" fontId="1" fillId="0" borderId="32" xfId="0" applyNumberFormat="1" applyFont="1" applyBorder="1" applyAlignment="1">
      <alignment horizontal="center" vertical="center"/>
    </xf>
    <xf numFmtId="49" fontId="1" fillId="0" borderId="33" xfId="0" applyNumberFormat="1" applyFont="1" applyBorder="1" applyAlignment="1">
      <alignment vertical="top"/>
    </xf>
    <xf numFmtId="49" fontId="1" fillId="0" borderId="34" xfId="0" applyNumberFormat="1" applyFont="1" applyBorder="1" applyAlignment="1">
      <alignment vertical="top"/>
    </xf>
    <xf numFmtId="49" fontId="1" fillId="0" borderId="35" xfId="0" applyNumberFormat="1" applyFont="1" applyBorder="1" applyAlignment="1">
      <alignment vertical="top"/>
    </xf>
    <xf numFmtId="49" fontId="20" fillId="0" borderId="0" xfId="0" applyNumberFormat="1" applyFont="1" applyAlignment="1">
      <alignment vertical="center"/>
    </xf>
    <xf numFmtId="49" fontId="1" fillId="4" borderId="35" xfId="0" applyNumberFormat="1" applyFont="1" applyFill="1" applyBorder="1" applyAlignment="1">
      <alignment vertical="top"/>
    </xf>
    <xf numFmtId="49" fontId="1" fillId="4" borderId="0" xfId="0" applyNumberFormat="1" applyFont="1" applyFill="1" applyAlignment="1">
      <alignment vertical="top"/>
    </xf>
    <xf numFmtId="49" fontId="21" fillId="4" borderId="0" xfId="0" applyNumberFormat="1" applyFont="1" applyFill="1" applyAlignment="1">
      <alignment vertical="center"/>
    </xf>
    <xf numFmtId="49" fontId="10" fillId="4" borderId="0" xfId="0" applyNumberFormat="1" applyFont="1" applyFill="1" applyAlignment="1">
      <alignment horizontal="center" vertical="center"/>
    </xf>
    <xf numFmtId="49" fontId="10" fillId="4" borderId="0" xfId="0" applyNumberFormat="1" applyFont="1" applyFill="1" applyAlignment="1">
      <alignment vertical="top"/>
    </xf>
    <xf numFmtId="49" fontId="22" fillId="0" borderId="0" xfId="0" applyNumberFormat="1" applyFont="1" applyAlignment="1">
      <alignment vertical="center"/>
    </xf>
    <xf numFmtId="49" fontId="7" fillId="0" borderId="0" xfId="0" applyNumberFormat="1" applyFont="1" applyAlignment="1">
      <alignment horizontal="left" vertical="top" wrapText="1"/>
    </xf>
    <xf numFmtId="49" fontId="7" fillId="0" borderId="0" xfId="0" applyNumberFormat="1" applyFont="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vertical="top"/>
    </xf>
    <xf numFmtId="49" fontId="24" fillId="0" borderId="0" xfId="0" quotePrefix="1" applyNumberFormat="1" applyFont="1" applyAlignment="1">
      <alignment horizontal="right" vertical="center" wrapText="1"/>
    </xf>
    <xf numFmtId="49" fontId="7" fillId="0" borderId="0" xfId="0" applyNumberFormat="1" applyFont="1" applyAlignment="1">
      <alignment vertical="top" wrapText="1"/>
    </xf>
    <xf numFmtId="49" fontId="24" fillId="0" borderId="0" xfId="0" applyNumberFormat="1" applyFont="1" applyAlignment="1">
      <alignment horizontal="right" vertical="center" wrapText="1"/>
    </xf>
    <xf numFmtId="49" fontId="25" fillId="0" borderId="0" xfId="0" applyNumberFormat="1" applyFont="1" applyAlignment="1">
      <alignment horizontal="right" vertical="center"/>
    </xf>
    <xf numFmtId="49" fontId="25" fillId="0" borderId="0" xfId="0" applyNumberFormat="1" applyFont="1" applyAlignment="1">
      <alignment horizontal="center" vertical="center"/>
    </xf>
    <xf numFmtId="49" fontId="1" fillId="4" borderId="0" xfId="0" applyNumberFormat="1" applyFont="1" applyFill="1" applyAlignment="1">
      <alignment horizontal="center" vertical="center"/>
    </xf>
    <xf numFmtId="49" fontId="1" fillId="0" borderId="34" xfId="0" applyNumberFormat="1" applyFont="1" applyBorder="1" applyAlignment="1">
      <alignment vertical="center"/>
    </xf>
    <xf numFmtId="49" fontId="24" fillId="0" borderId="0" xfId="0" applyNumberFormat="1" applyFont="1" applyAlignment="1">
      <alignment horizontal="right" vertical="center"/>
    </xf>
    <xf numFmtId="49" fontId="24" fillId="0" borderId="0" xfId="0" applyNumberFormat="1" applyFont="1" applyAlignment="1">
      <alignment vertical="center"/>
    </xf>
    <xf numFmtId="49" fontId="1" fillId="0" borderId="35" xfId="0" applyNumberFormat="1" applyFont="1" applyBorder="1" applyAlignment="1">
      <alignment vertical="center"/>
    </xf>
    <xf numFmtId="49" fontId="24" fillId="0" borderId="0" xfId="0" applyNumberFormat="1" applyFont="1" applyAlignment="1">
      <alignment vertical="top"/>
    </xf>
    <xf numFmtId="49" fontId="1" fillId="0" borderId="36" xfId="0" applyNumberFormat="1" applyFont="1" applyBorder="1" applyAlignment="1">
      <alignment vertical="top"/>
    </xf>
    <xf numFmtId="49" fontId="1" fillId="0" borderId="37" xfId="0" applyNumberFormat="1" applyFont="1" applyBorder="1" applyAlignment="1">
      <alignment vertical="top"/>
    </xf>
    <xf numFmtId="49" fontId="1" fillId="0" borderId="37" xfId="0" applyNumberFormat="1" applyFont="1" applyBorder="1" applyAlignment="1">
      <alignment vertical="center"/>
    </xf>
    <xf numFmtId="49" fontId="1" fillId="0" borderId="37" xfId="0" applyNumberFormat="1" applyFont="1" applyBorder="1" applyAlignment="1">
      <alignment horizontal="center" vertical="center"/>
    </xf>
    <xf numFmtId="49" fontId="1" fillId="0" borderId="38" xfId="0" applyNumberFormat="1" applyFont="1" applyBorder="1" applyAlignment="1">
      <alignment vertical="top"/>
    </xf>
    <xf numFmtId="49" fontId="22" fillId="0" borderId="0" xfId="0" applyNumberFormat="1" applyFont="1" applyAlignment="1">
      <alignment vertical="top"/>
    </xf>
    <xf numFmtId="49" fontId="23" fillId="0" borderId="0" xfId="0" applyNumberFormat="1" applyFont="1" applyAlignment="1">
      <alignment vertical="top"/>
    </xf>
    <xf numFmtId="49" fontId="7" fillId="0" borderId="0" xfId="0" applyNumberFormat="1" applyFont="1" applyAlignment="1">
      <alignment horizontal="center" vertical="center" wrapText="1"/>
    </xf>
    <xf numFmtId="49" fontId="1" fillId="0" borderId="0" xfId="0" applyNumberFormat="1" applyFont="1" applyAlignment="1">
      <alignment vertical="top" wrapText="1"/>
    </xf>
    <xf numFmtId="49" fontId="1" fillId="0" borderId="0" xfId="0" applyNumberFormat="1" applyFont="1" applyAlignment="1">
      <alignment horizontal="center" vertical="center" wrapText="1"/>
    </xf>
    <xf numFmtId="0" fontId="10" fillId="4" borderId="0" xfId="0" applyFont="1" applyFill="1"/>
    <xf numFmtId="0" fontId="9" fillId="4" borderId="27" xfId="0" applyFont="1" applyFill="1" applyBorder="1" applyAlignment="1">
      <alignment horizontal="center" vertical="center"/>
    </xf>
    <xf numFmtId="2" fontId="1" fillId="0" borderId="27" xfId="0" applyNumberFormat="1" applyFont="1" applyBorder="1" applyAlignment="1">
      <alignment horizontal="center" vertical="center"/>
    </xf>
    <xf numFmtId="0" fontId="1" fillId="4" borderId="27" xfId="0" applyFont="1" applyFill="1" applyBorder="1" applyAlignment="1">
      <alignment horizontal="center" vertical="center"/>
    </xf>
    <xf numFmtId="2" fontId="1" fillId="0" borderId="29" xfId="0" applyNumberFormat="1" applyFont="1" applyBorder="1" applyAlignment="1">
      <alignment horizontal="center" vertical="center"/>
    </xf>
    <xf numFmtId="0" fontId="10" fillId="4" borderId="39" xfId="0" applyFont="1" applyFill="1" applyBorder="1" applyAlignment="1">
      <alignment horizontal="center" vertical="center"/>
    </xf>
    <xf numFmtId="0" fontId="27" fillId="0" borderId="41" xfId="0" applyFont="1" applyBorder="1" applyAlignment="1">
      <alignment horizontal="center" vertical="center" wrapText="1"/>
    </xf>
    <xf numFmtId="0" fontId="16" fillId="0" borderId="21" xfId="0" applyFont="1" applyBorder="1" applyAlignment="1">
      <alignment horizontal="center" vertical="center"/>
    </xf>
    <xf numFmtId="0" fontId="4" fillId="4" borderId="16" xfId="0" applyFont="1" applyFill="1" applyBorder="1" applyAlignment="1">
      <alignment vertical="center"/>
    </xf>
    <xf numFmtId="0" fontId="10" fillId="5" borderId="16" xfId="0" applyFont="1" applyFill="1" applyBorder="1" applyAlignment="1">
      <alignment vertical="center"/>
    </xf>
    <xf numFmtId="0" fontId="1" fillId="0" borderId="16" xfId="0" applyFont="1" applyBorder="1" applyAlignment="1">
      <alignment vertical="center"/>
    </xf>
    <xf numFmtId="0" fontId="1" fillId="0" borderId="16" xfId="0" applyFont="1" applyBorder="1" applyAlignment="1">
      <alignment vertical="center" wrapText="1"/>
    </xf>
    <xf numFmtId="0" fontId="10" fillId="5" borderId="16" xfId="0" applyFont="1" applyFill="1" applyBorder="1" applyAlignment="1">
      <alignment vertical="center" wrapText="1"/>
    </xf>
    <xf numFmtId="0" fontId="9" fillId="5" borderId="16" xfId="0" applyFont="1" applyFill="1" applyBorder="1" applyAlignment="1">
      <alignment vertical="center"/>
    </xf>
    <xf numFmtId="0" fontId="11" fillId="6" borderId="16" xfId="0" applyFont="1" applyFill="1" applyBorder="1" applyAlignment="1">
      <alignment vertical="center"/>
    </xf>
    <xf numFmtId="0" fontId="1" fillId="0" borderId="19" xfId="0" applyFont="1" applyBorder="1" applyAlignment="1">
      <alignment vertical="center"/>
    </xf>
    <xf numFmtId="0" fontId="1" fillId="0" borderId="17" xfId="0" applyFont="1" applyBorder="1" applyAlignment="1" applyProtection="1">
      <alignment vertical="center" wrapText="1"/>
      <protection locked="0"/>
    </xf>
    <xf numFmtId="0" fontId="1" fillId="0" borderId="17" xfId="0" applyFont="1" applyBorder="1" applyAlignment="1" applyProtection="1">
      <alignment vertical="center"/>
      <protection locked="0"/>
    </xf>
    <xf numFmtId="0" fontId="1" fillId="0" borderId="20" xfId="0" applyFont="1" applyBorder="1" applyAlignment="1" applyProtection="1">
      <alignment vertical="center"/>
      <protection locked="0"/>
    </xf>
    <xf numFmtId="1" fontId="3" fillId="0" borderId="5" xfId="0" applyNumberFormat="1" applyFont="1" applyBorder="1" applyAlignment="1" applyProtection="1">
      <alignment horizontal="center" vertical="center" wrapText="1"/>
      <protection locked="0"/>
    </xf>
    <xf numFmtId="1" fontId="3" fillId="0" borderId="5" xfId="0" applyNumberFormat="1" applyFont="1" applyBorder="1" applyAlignment="1" applyProtection="1">
      <alignment horizontal="center" vertical="center"/>
      <protection locked="0"/>
    </xf>
    <xf numFmtId="1" fontId="3" fillId="0" borderId="8" xfId="0" applyNumberFormat="1" applyFont="1" applyBorder="1" applyAlignment="1" applyProtection="1">
      <alignment horizontal="center" vertical="center"/>
      <protection locked="0"/>
    </xf>
    <xf numFmtId="1" fontId="14" fillId="5" borderId="0" xfId="0" applyNumberFormat="1" applyFont="1" applyFill="1" applyAlignment="1" applyProtection="1">
      <alignment horizontal="center" vertical="center"/>
      <protection locked="0"/>
    </xf>
    <xf numFmtId="0" fontId="15" fillId="4" borderId="0" xfId="0" applyFont="1" applyFill="1" applyAlignment="1" applyProtection="1">
      <alignment horizontal="center" vertical="center"/>
      <protection locked="0"/>
    </xf>
    <xf numFmtId="1" fontId="14" fillId="5" borderId="0" xfId="0" applyNumberFormat="1" applyFont="1" applyFill="1" applyAlignment="1" applyProtection="1">
      <alignment horizontal="center" vertical="center" wrapText="1"/>
      <protection locked="0"/>
    </xf>
    <xf numFmtId="1" fontId="5" fillId="4" borderId="0" xfId="0" applyNumberFormat="1" applyFont="1" applyFill="1" applyAlignment="1" applyProtection="1">
      <alignment horizontal="center" vertical="center"/>
      <protection locked="0"/>
    </xf>
    <xf numFmtId="1" fontId="14" fillId="6" borderId="0" xfId="0" applyNumberFormat="1" applyFont="1" applyFill="1" applyAlignment="1" applyProtection="1">
      <alignment horizontal="center" vertical="center" wrapText="1"/>
      <protection locked="0"/>
    </xf>
    <xf numFmtId="0" fontId="2" fillId="0" borderId="42" xfId="0" applyFont="1" applyBorder="1" applyAlignment="1">
      <alignment horizontal="center" vertical="center" wrapText="1"/>
    </xf>
    <xf numFmtId="49" fontId="3" fillId="2" borderId="4"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xf>
    <xf numFmtId="49" fontId="3" fillId="0" borderId="43" xfId="0" applyNumberFormat="1" applyFont="1" applyBorder="1" applyAlignment="1">
      <alignment horizontal="center" vertical="center"/>
    </xf>
    <xf numFmtId="49" fontId="3" fillId="2" borderId="43" xfId="0" applyNumberFormat="1" applyFont="1" applyFill="1" applyBorder="1" applyAlignment="1">
      <alignment horizontal="center" vertical="center"/>
    </xf>
    <xf numFmtId="49" fontId="3" fillId="2" borderId="43" xfId="0" applyNumberFormat="1" applyFont="1" applyFill="1" applyBorder="1" applyAlignment="1">
      <alignment horizontal="center" vertical="center" wrapText="1"/>
    </xf>
    <xf numFmtId="49" fontId="3" fillId="2" borderId="44" xfId="0" applyNumberFormat="1" applyFont="1" applyFill="1" applyBorder="1" applyAlignment="1">
      <alignment horizontal="center" vertical="center"/>
    </xf>
    <xf numFmtId="49" fontId="1" fillId="0" borderId="39" xfId="0" applyNumberFormat="1" applyFont="1" applyBorder="1" applyAlignment="1">
      <alignment horizontal="center" vertical="center"/>
    </xf>
    <xf numFmtId="49" fontId="10" fillId="4" borderId="39" xfId="0" applyNumberFormat="1" applyFont="1" applyFill="1" applyBorder="1" applyAlignment="1">
      <alignment horizontal="center" vertical="center"/>
    </xf>
    <xf numFmtId="49" fontId="1" fillId="0" borderId="40" xfId="0" applyNumberFormat="1" applyFont="1" applyBorder="1" applyAlignment="1">
      <alignment horizontal="center" vertical="center"/>
    </xf>
    <xf numFmtId="49" fontId="14" fillId="5" borderId="43" xfId="0" applyNumberFormat="1" applyFont="1" applyFill="1" applyBorder="1" applyAlignment="1" applyProtection="1">
      <alignment horizontal="center" vertical="center" wrapText="1"/>
      <protection locked="0"/>
    </xf>
    <xf numFmtId="49" fontId="5" fillId="4" borderId="43" xfId="0" applyNumberFormat="1" applyFont="1" applyFill="1" applyBorder="1" applyAlignment="1" applyProtection="1">
      <alignment horizontal="center" vertical="center"/>
      <protection locked="0"/>
    </xf>
    <xf numFmtId="49" fontId="14" fillId="6" borderId="43" xfId="0" applyNumberFormat="1" applyFont="1" applyFill="1" applyBorder="1" applyAlignment="1" applyProtection="1">
      <alignment horizontal="center" vertical="center" wrapText="1"/>
      <protection locked="0"/>
    </xf>
    <xf numFmtId="49" fontId="14" fillId="5" borderId="43" xfId="0" applyNumberFormat="1"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49" fontId="1" fillId="0" borderId="0" xfId="0" applyNumberFormat="1" applyFont="1" applyAlignment="1">
      <alignment vertical="top" wrapText="1"/>
    </xf>
    <xf numFmtId="49" fontId="7" fillId="0" borderId="0" xfId="0" applyNumberFormat="1" applyFont="1" applyAlignment="1">
      <alignment vertical="top" wrapText="1"/>
    </xf>
    <xf numFmtId="0" fontId="24" fillId="0" borderId="0" xfId="0" applyFont="1" applyAlignment="1">
      <alignment vertical="top" wrapText="1"/>
    </xf>
    <xf numFmtId="49" fontId="7" fillId="0" borderId="0" xfId="0" applyNumberFormat="1" applyFont="1" applyAlignment="1">
      <alignment horizontal="left" vertical="top" wrapText="1"/>
    </xf>
    <xf numFmtId="49" fontId="35" fillId="4" borderId="0" xfId="0" applyNumberFormat="1" applyFont="1" applyFill="1" applyAlignment="1">
      <alignment horizontal="right" vertical="center" wrapText="1"/>
    </xf>
    <xf numFmtId="49" fontId="1"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vertical="center"/>
    </xf>
    <xf numFmtId="0" fontId="7" fillId="0" borderId="0" xfId="0" applyFont="1" applyAlignment="1">
      <alignment horizontal="left" vertical="top" wrapText="1"/>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35" fillId="4" borderId="0" xfId="0" applyFont="1" applyFill="1" applyAlignment="1">
      <alignment horizontal="right" vertical="center" wrapText="1"/>
    </xf>
    <xf numFmtId="0" fontId="21" fillId="4" borderId="0" xfId="0" applyFont="1" applyFill="1" applyAlignment="1">
      <alignment vertical="center"/>
    </xf>
    <xf numFmtId="0" fontId="3" fillId="0" borderId="12" xfId="0" applyFont="1" applyBorder="1" applyAlignment="1">
      <alignment vertical="center" wrapText="1"/>
    </xf>
    <xf numFmtId="0" fontId="3" fillId="0" borderId="23"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36" fillId="0" borderId="27" xfId="0" applyFont="1" applyBorder="1" applyAlignment="1">
      <alignment horizontal="center" vertical="center" wrapText="1"/>
    </xf>
    <xf numFmtId="0" fontId="36" fillId="0" borderId="12" xfId="0" applyFont="1" applyBorder="1" applyAlignment="1">
      <alignment horizontal="center" vertical="center" wrapText="1"/>
    </xf>
  </cellXfs>
  <cellStyles count="1">
    <cellStyle name="Normal" xfId="0" builtinId="0"/>
  </cellStyles>
  <dxfs count="12">
    <dxf>
      <font>
        <color rgb="FFD84252"/>
      </font>
      <fill>
        <patternFill>
          <bgColor rgb="FFD74252"/>
        </patternFill>
      </fill>
    </dxf>
    <dxf>
      <font>
        <color rgb="FFEE956A"/>
      </font>
      <fill>
        <patternFill>
          <bgColor rgb="FFEE956A"/>
        </patternFill>
      </fill>
    </dxf>
    <dxf>
      <font>
        <color rgb="FFFFCB03"/>
      </font>
      <fill>
        <patternFill>
          <bgColor rgb="FFFFCB03"/>
        </patternFill>
      </fill>
    </dxf>
    <dxf>
      <font>
        <color rgb="FFA5D334"/>
      </font>
      <fill>
        <patternFill>
          <bgColor rgb="FFA5D234"/>
        </patternFill>
      </fill>
    </dxf>
    <dxf>
      <font>
        <color rgb="FF4FBC4A"/>
      </font>
      <fill>
        <patternFill>
          <bgColor rgb="FF4FBB4A"/>
        </patternFill>
      </fill>
    </dxf>
    <dxf>
      <font>
        <color rgb="FFBFBFBF"/>
      </font>
      <fill>
        <patternFill>
          <bgColor theme="0" tint="-0.24994659260841701"/>
        </patternFill>
      </fill>
    </dxf>
    <dxf>
      <font>
        <color theme="0"/>
      </font>
      <fill>
        <patternFill>
          <bgColor rgb="FFD74252"/>
        </patternFill>
      </fill>
    </dxf>
    <dxf>
      <font>
        <color rgb="FF9C0E0F"/>
      </font>
      <fill>
        <patternFill>
          <bgColor rgb="FFEE956A"/>
        </patternFill>
      </fill>
    </dxf>
    <dxf>
      <font>
        <color rgb="FF9D5600"/>
      </font>
      <fill>
        <patternFill>
          <bgColor rgb="FFFFCB03"/>
        </patternFill>
      </fill>
    </dxf>
    <dxf>
      <font>
        <color rgb="FF006000"/>
      </font>
      <fill>
        <patternFill>
          <bgColor rgb="FFA5D234"/>
        </patternFill>
      </fill>
    </dxf>
    <dxf>
      <font>
        <color rgb="FF006000"/>
      </font>
      <fill>
        <patternFill>
          <bgColor rgb="FF4FBB4A"/>
        </patternFill>
      </fill>
    </dxf>
    <dxf>
      <fill>
        <patternFill>
          <bgColor theme="0" tint="-0.24994659260841701"/>
        </patternFill>
      </fill>
    </dxf>
  </dxfs>
  <tableStyles count="0" defaultTableStyle="TableStyleMedium2" defaultPivotStyle="PivotStyleLight16"/>
  <colors>
    <mruColors>
      <color rgb="FF004C6C"/>
      <color rgb="FFD84252"/>
      <color rgb="FFD74252"/>
      <color rgb="FFEE956A"/>
      <color rgb="FFFFCB03"/>
      <color rgb="FFA5D334"/>
      <color rgb="FF4FBC4A"/>
      <color rgb="FFBFBFBF"/>
      <color rgb="FFF1F4F4"/>
      <color rgb="FFDA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a:solidFill>
                  <a:srgbClr val="004C6C"/>
                </a:solidFill>
              </a:defRPr>
            </a:pPr>
            <a:r>
              <a:rPr lang="en-GB" sz="2400">
                <a:solidFill>
                  <a:srgbClr val="004C6C"/>
                </a:solidFill>
                <a:latin typeface="Arial" panose="020B0604020202020204" pitchFamily="34" charset="0"/>
                <a:cs typeface="Arial" panose="020B0604020202020204" pitchFamily="34" charset="0"/>
              </a:rPr>
              <a:t>Result - </a:t>
            </a:r>
            <a:r>
              <a:rPr lang="en-GB" sz="2400" b="1" i="0" u="none" strike="noStrike" kern="1200" baseline="0">
                <a:solidFill>
                  <a:srgbClr val="004C6C"/>
                </a:solidFill>
                <a:latin typeface="Arial" panose="020B0604020202020204" pitchFamily="34" charset="0"/>
                <a:cs typeface="Arial" panose="020B0604020202020204" pitchFamily="34" charset="0"/>
              </a:rPr>
              <a:t>Theme Rating </a:t>
            </a:r>
            <a:endParaRPr lang="en-GB" sz="2400">
              <a:solidFill>
                <a:srgbClr val="004C6C"/>
              </a:solidFill>
              <a:latin typeface="Arial" panose="020B0604020202020204" pitchFamily="34" charset="0"/>
              <a:cs typeface="Arial" panose="020B0604020202020204" pitchFamily="34" charset="0"/>
            </a:endParaRPr>
          </a:p>
        </c:rich>
      </c:tx>
      <c:layout>
        <c:manualLayout>
          <c:xMode val="edge"/>
          <c:yMode val="edge"/>
          <c:x val="0.32121480785654788"/>
          <c:y val="7.6157307154607445E-2"/>
        </c:manualLayout>
      </c:layout>
      <c:overlay val="1"/>
    </c:title>
    <c:autoTitleDeleted val="0"/>
    <c:plotArea>
      <c:layout>
        <c:manualLayout>
          <c:layoutTarget val="inner"/>
          <c:xMode val="edge"/>
          <c:yMode val="edge"/>
          <c:x val="0.30063222401561718"/>
          <c:y val="0.22775536464356583"/>
          <c:w val="0.41460908085200338"/>
          <c:h val="0.65637291926444685"/>
        </c:manualLayout>
      </c:layout>
      <c:radarChart>
        <c:radarStyle val="marker"/>
        <c:varyColors val="0"/>
        <c:ser>
          <c:idx val="1"/>
          <c:order val="0"/>
          <c:tx>
            <c:strRef>
              <c:f>'Aggregated Result'!$H$12</c:f>
              <c:strCache>
                <c:ptCount val="1"/>
                <c:pt idx="0">
                  <c:v>Maturity
Benchmark</c:v>
                </c:pt>
              </c:strCache>
            </c:strRef>
          </c:tx>
          <c:spPr>
            <a:ln>
              <a:solidFill>
                <a:srgbClr val="D74252"/>
              </a:solidFill>
            </a:ln>
          </c:spPr>
          <c:marker>
            <c:spPr>
              <a:solidFill>
                <a:srgbClr val="D84252"/>
              </a:solidFill>
            </c:spPr>
          </c:marker>
          <c:val>
            <c:numRef>
              <c:f>('Aggregated Result'!$H$14,'Aggregated Result'!$H$25,'Aggregated Result'!$H$30,'Aggregated Result'!$H$33)</c:f>
              <c:numCache>
                <c:formatCode>@</c:formatCode>
                <c:ptCount val="4"/>
                <c:pt idx="0" formatCode="General">
                  <c:v>3</c:v>
                </c:pt>
                <c:pt idx="1">
                  <c:v>3</c:v>
                </c:pt>
                <c:pt idx="2">
                  <c:v>3</c:v>
                </c:pt>
                <c:pt idx="3">
                  <c:v>3</c:v>
                </c:pt>
              </c:numCache>
            </c:numRef>
          </c:val>
          <c:extLst>
            <c:ext xmlns:c16="http://schemas.microsoft.com/office/drawing/2014/chart" uri="{C3380CC4-5D6E-409C-BE32-E72D297353CC}">
              <c16:uniqueId val="{00000000-9907-374C-AF23-A24DF43E62C0}"/>
            </c:ext>
          </c:extLst>
        </c:ser>
        <c:ser>
          <c:idx val="0"/>
          <c:order val="1"/>
          <c:tx>
            <c:strRef>
              <c:f>'Aggregated Result'!$F$12</c:f>
              <c:strCache>
                <c:ptCount val="1"/>
                <c:pt idx="0">
                  <c:v>Theme Rating</c:v>
                </c:pt>
              </c:strCache>
            </c:strRef>
          </c:tx>
          <c:spPr>
            <a:ln>
              <a:solidFill>
                <a:srgbClr val="485DAA"/>
              </a:solidFill>
            </a:ln>
          </c:spPr>
          <c:marker>
            <c:spPr>
              <a:solidFill>
                <a:srgbClr val="485DAA"/>
              </a:solidFill>
              <a:ln>
                <a:solidFill>
                  <a:srgbClr val="485DAA"/>
                </a:solidFill>
              </a:ln>
            </c:spPr>
          </c:marker>
          <c:cat>
            <c:strRef>
              <c:f>('Aggregated Result'!$E$14,'Aggregated Result'!$E$25,'Aggregated Result'!$E$30,'Aggregated Result'!$E$33)</c:f>
              <c:strCache>
                <c:ptCount val="4"/>
                <c:pt idx="0">
                  <c:v>A  -  Organisational Controls</c:v>
                </c:pt>
                <c:pt idx="1">
                  <c:v>B  -  People Controls</c:v>
                </c:pt>
                <c:pt idx="2">
                  <c:v>C  -  Physical Controls</c:v>
                </c:pt>
                <c:pt idx="3">
                  <c:v>D  -  Technological Controls</c:v>
                </c:pt>
              </c:strCache>
            </c:strRef>
          </c:cat>
          <c:val>
            <c:numRef>
              <c:f>('Aggregated Result'!$F$14,'Aggregated Result'!$F$25,'Aggregated Result'!$F$30,'Aggregated Result'!$F$33)</c:f>
              <c:numCache>
                <c:formatCode>0.00</c:formatCode>
                <c:ptCount val="4"/>
                <c:pt idx="0">
                  <c:v>0</c:v>
                </c:pt>
                <c:pt idx="1">
                  <c:v>0</c:v>
                </c:pt>
                <c:pt idx="2">
                  <c:v>0</c:v>
                </c:pt>
                <c:pt idx="3">
                  <c:v>0</c:v>
                </c:pt>
              </c:numCache>
            </c:numRef>
          </c:val>
          <c:extLst>
            <c:ext xmlns:c16="http://schemas.microsoft.com/office/drawing/2014/chart" uri="{C3380CC4-5D6E-409C-BE32-E72D297353CC}">
              <c16:uniqueId val="{0000000E-6924-2D46-A57C-B87CFFC715EB}"/>
            </c:ext>
          </c:extLst>
        </c:ser>
        <c:dLbls>
          <c:showLegendKey val="0"/>
          <c:showVal val="0"/>
          <c:showCatName val="0"/>
          <c:showSerName val="0"/>
          <c:showPercent val="0"/>
          <c:showBubbleSize val="0"/>
        </c:dLbls>
        <c:axId val="339717200"/>
        <c:axId val="339716024"/>
        <c:extLst/>
      </c:radarChart>
      <c:catAx>
        <c:axId val="339717200"/>
        <c:scaling>
          <c:orientation val="minMax"/>
        </c:scaling>
        <c:delete val="0"/>
        <c:axPos val="b"/>
        <c:majorGridlines/>
        <c:numFmt formatCode="General" sourceLinked="0"/>
        <c:majorTickMark val="out"/>
        <c:minorTickMark val="none"/>
        <c:tickLblPos val="nextTo"/>
        <c:txPr>
          <a:bodyPr/>
          <a:lstStyle/>
          <a:p>
            <a:pPr>
              <a:defRPr sz="1400" baseline="0">
                <a:solidFill>
                  <a:srgbClr val="004C6C"/>
                </a:solidFill>
              </a:defRPr>
            </a:pPr>
            <a:endParaRPr lang="en-US"/>
          </a:p>
        </c:txPr>
        <c:crossAx val="339716024"/>
        <c:crosses val="autoZero"/>
        <c:auto val="1"/>
        <c:lblAlgn val="ctr"/>
        <c:lblOffset val="100"/>
        <c:noMultiLvlLbl val="0"/>
      </c:catAx>
      <c:valAx>
        <c:axId val="339716024"/>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txPr>
          <a:bodyPr/>
          <a:lstStyle/>
          <a:p>
            <a:pPr>
              <a:defRPr b="1" i="0" baseline="0"/>
            </a:pPr>
            <a:endParaRPr lang="en-US"/>
          </a:p>
        </c:txPr>
        <c:crossAx val="339717200"/>
        <c:crosses val="autoZero"/>
        <c:crossBetween val="between"/>
        <c:majorUnit val="1"/>
      </c:valAx>
    </c:plotArea>
    <c:legend>
      <c:legendPos val="r"/>
      <c:layout>
        <c:manualLayout>
          <c:xMode val="edge"/>
          <c:yMode val="edge"/>
          <c:x val="0.82431163385095407"/>
          <c:y val="0.84974645651754732"/>
          <c:w val="0.15775384235391551"/>
          <c:h val="0.12900568848594277"/>
        </c:manualLayout>
      </c:layout>
      <c:overlay val="0"/>
    </c:legend>
    <c:plotVisOnly val="0"/>
    <c:dispBlanksAs val="gap"/>
    <c:showDLblsOverMax val="0"/>
  </c:chart>
  <c:spPr>
    <a:ln w="38100">
      <a:solidFill>
        <a:srgbClr val="004C6C"/>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solidFill>
                  <a:srgbClr val="004C6C"/>
                </a:solidFill>
                <a:latin typeface="Arial" panose="020B0604020202020204" pitchFamily="34" charset="0"/>
                <a:cs typeface="Arial" panose="020B0604020202020204" pitchFamily="34" charset="0"/>
              </a:defRPr>
            </a:pPr>
            <a:r>
              <a:rPr lang="en-GB" sz="2400">
                <a:solidFill>
                  <a:srgbClr val="004C6C"/>
                </a:solidFill>
                <a:latin typeface="Arial" panose="020B0604020202020204" pitchFamily="34" charset="0"/>
                <a:cs typeface="Arial" panose="020B0604020202020204" pitchFamily="34" charset="0"/>
              </a:rPr>
              <a:t>Result - Control Rating</a:t>
            </a:r>
          </a:p>
        </c:rich>
      </c:tx>
      <c:layout>
        <c:manualLayout>
          <c:xMode val="edge"/>
          <c:yMode val="edge"/>
          <c:x val="0.31368633025869985"/>
          <c:y val="7.1112154621157914E-2"/>
        </c:manualLayout>
      </c:layout>
      <c:overlay val="1"/>
    </c:title>
    <c:autoTitleDeleted val="0"/>
    <c:plotArea>
      <c:layout>
        <c:manualLayout>
          <c:layoutTarget val="inner"/>
          <c:xMode val="edge"/>
          <c:yMode val="edge"/>
          <c:x val="0.21604162845686853"/>
          <c:y val="0.23775965027308574"/>
          <c:w val="0.55550580686669393"/>
          <c:h val="0.67048762530012629"/>
        </c:manualLayout>
      </c:layout>
      <c:radarChart>
        <c:radarStyle val="marker"/>
        <c:varyColors val="0"/>
        <c:ser>
          <c:idx val="1"/>
          <c:order val="0"/>
          <c:tx>
            <c:strRef>
              <c:f>'Aggregated Result'!$H$12</c:f>
              <c:strCache>
                <c:ptCount val="1"/>
                <c:pt idx="0">
                  <c:v>Maturity
Benchmark</c:v>
                </c:pt>
              </c:strCache>
            </c:strRef>
          </c:tx>
          <c:spPr>
            <a:ln>
              <a:solidFill>
                <a:srgbClr val="D64352"/>
              </a:solidFill>
            </a:ln>
          </c:spPr>
          <c:marker>
            <c:spPr>
              <a:solidFill>
                <a:srgbClr val="D64352"/>
              </a:solidFill>
            </c:spPr>
          </c:marker>
          <c:cat>
            <c:strRef>
              <c:f>('Aggregated Result'!$E$15:$E$24,'Aggregated Result'!$E$26:$E$29,'Aggregated Result'!$E$31:$E$32,'Aggregated Result'!$E$34:$E$40)</c:f>
              <c:strCache>
                <c:ptCount val="23"/>
                <c:pt idx="0">
                  <c:v>A-1  Information Security Policy</c:v>
                </c:pt>
                <c:pt idx="1">
                  <c:v>A-2  Governance</c:v>
                </c:pt>
                <c:pt idx="2">
                  <c:v>A-3  Asset Management</c:v>
                </c:pt>
                <c:pt idx="3">
                  <c:v>A-4  Communication Security</c:v>
                </c:pt>
                <c:pt idx="4">
                  <c:v>A-5  Access Controls</c:v>
                </c:pt>
                <c:pt idx="5">
                  <c:v>A-6  Supplier Management</c:v>
                </c:pt>
                <c:pt idx="6">
                  <c:v>A-7  Incident Management</c:v>
                </c:pt>
                <c:pt idx="7">
                  <c:v>A-8  Business Continuity</c:v>
                </c:pt>
                <c:pt idx="8">
                  <c:v>A-9  Compliance</c:v>
                </c:pt>
                <c:pt idx="9">
                  <c:v>A-10  Operation Security</c:v>
                </c:pt>
                <c:pt idx="10">
                  <c:v>B-1  HR Security</c:v>
                </c:pt>
                <c:pt idx="11">
                  <c:v>B-2  Incident Management</c:v>
                </c:pt>
                <c:pt idx="12">
                  <c:v>B-3  Communication Security</c:v>
                </c:pt>
                <c:pt idx="13">
                  <c:v>B-4  Incident Management</c:v>
                </c:pt>
                <c:pt idx="14">
                  <c:v>C-1  Physical and Environmental Security</c:v>
                </c:pt>
                <c:pt idx="15">
                  <c:v>C-2  Asset Management</c:v>
                </c:pt>
                <c:pt idx="16">
                  <c:v>D-1  Endpoints</c:v>
                </c:pt>
                <c:pt idx="17">
                  <c:v>D-2  Access / Control</c:v>
                </c:pt>
                <c:pt idx="18">
                  <c:v>D-3  Operation Security</c:v>
                </c:pt>
                <c:pt idx="19">
                  <c:v>D-4  Business Continuity</c:v>
                </c:pt>
                <c:pt idx="20">
                  <c:v>D-5  Communication Security</c:v>
                </c:pt>
                <c:pt idx="21">
                  <c:v>D-6  Cryptography</c:v>
                </c:pt>
                <c:pt idx="22">
                  <c:v>D-7  System and Software</c:v>
                </c:pt>
              </c:strCache>
            </c:strRef>
          </c:cat>
          <c:val>
            <c:numRef>
              <c:f>('Aggregated Result'!$H$15:$H$24,'Aggregated Result'!$H$26:$H$29,'Aggregated Result'!$H$31:$H$32,'Aggregated Result'!$H$34:$H$40)</c:f>
              <c:numCache>
                <c:formatCode>@</c:formatCode>
                <c:ptCount val="2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numCache>
            </c:numRef>
          </c:val>
          <c:extLst>
            <c:ext xmlns:c16="http://schemas.microsoft.com/office/drawing/2014/chart" uri="{C3380CC4-5D6E-409C-BE32-E72D297353CC}">
              <c16:uniqueId val="{00000001-BB49-854A-96DD-A76509C74C39}"/>
            </c:ext>
          </c:extLst>
        </c:ser>
        <c:ser>
          <c:idx val="0"/>
          <c:order val="1"/>
          <c:tx>
            <c:strRef>
              <c:f>'Aggregated Result'!$G$12</c:f>
              <c:strCache>
                <c:ptCount val="1"/>
                <c:pt idx="0">
                  <c:v>Control Rating</c:v>
                </c:pt>
              </c:strCache>
            </c:strRef>
          </c:tx>
          <c:spPr>
            <a:ln>
              <a:solidFill>
                <a:srgbClr val="485DAA"/>
              </a:solidFill>
            </a:ln>
          </c:spPr>
          <c:marker>
            <c:spPr>
              <a:solidFill>
                <a:srgbClr val="485DAA"/>
              </a:solidFill>
              <a:ln>
                <a:solidFill>
                  <a:srgbClr val="485DAA"/>
                </a:solidFill>
              </a:ln>
            </c:spPr>
          </c:marker>
          <c:cat>
            <c:strRef>
              <c:f>('Aggregated Result'!$E$15:$E$24,'Aggregated Result'!$E$26:$E$29,'Aggregated Result'!$E$31:$E$32,'Aggregated Result'!$E$34:$E$40)</c:f>
              <c:strCache>
                <c:ptCount val="23"/>
                <c:pt idx="0">
                  <c:v>A-1  Information Security Policy</c:v>
                </c:pt>
                <c:pt idx="1">
                  <c:v>A-2  Governance</c:v>
                </c:pt>
                <c:pt idx="2">
                  <c:v>A-3  Asset Management</c:v>
                </c:pt>
                <c:pt idx="3">
                  <c:v>A-4  Communication Security</c:v>
                </c:pt>
                <c:pt idx="4">
                  <c:v>A-5  Access Controls</c:v>
                </c:pt>
                <c:pt idx="5">
                  <c:v>A-6  Supplier Management</c:v>
                </c:pt>
                <c:pt idx="6">
                  <c:v>A-7  Incident Management</c:v>
                </c:pt>
                <c:pt idx="7">
                  <c:v>A-8  Business Continuity</c:v>
                </c:pt>
                <c:pt idx="8">
                  <c:v>A-9  Compliance</c:v>
                </c:pt>
                <c:pt idx="9">
                  <c:v>A-10  Operation Security</c:v>
                </c:pt>
                <c:pt idx="10">
                  <c:v>B-1  HR Security</c:v>
                </c:pt>
                <c:pt idx="11">
                  <c:v>B-2  Incident Management</c:v>
                </c:pt>
                <c:pt idx="12">
                  <c:v>B-3  Communication Security</c:v>
                </c:pt>
                <c:pt idx="13">
                  <c:v>B-4  Incident Management</c:v>
                </c:pt>
                <c:pt idx="14">
                  <c:v>C-1  Physical and Environmental Security</c:v>
                </c:pt>
                <c:pt idx="15">
                  <c:v>C-2  Asset Management</c:v>
                </c:pt>
                <c:pt idx="16">
                  <c:v>D-1  Endpoints</c:v>
                </c:pt>
                <c:pt idx="17">
                  <c:v>D-2  Access / Control</c:v>
                </c:pt>
                <c:pt idx="18">
                  <c:v>D-3  Operation Security</c:v>
                </c:pt>
                <c:pt idx="19">
                  <c:v>D-4  Business Continuity</c:v>
                </c:pt>
                <c:pt idx="20">
                  <c:v>D-5  Communication Security</c:v>
                </c:pt>
                <c:pt idx="21">
                  <c:v>D-6  Cryptography</c:v>
                </c:pt>
                <c:pt idx="22">
                  <c:v>D-7  System and Software</c:v>
                </c:pt>
              </c:strCache>
            </c:strRef>
          </c:cat>
          <c:val>
            <c:numRef>
              <c:f>('Aggregated Result'!$G$15:$G$24,'Aggregated Result'!$G$26:$G$29,'Aggregated Result'!$G$31:$G$32,'Aggregated Result'!$G$34:$G$40)</c:f>
              <c:numCache>
                <c:formatCode>0.00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BB49-854A-96DD-A76509C74C39}"/>
            </c:ext>
          </c:extLst>
        </c:ser>
        <c:dLbls>
          <c:showLegendKey val="0"/>
          <c:showVal val="0"/>
          <c:showCatName val="0"/>
          <c:showSerName val="0"/>
          <c:showPercent val="0"/>
          <c:showBubbleSize val="0"/>
        </c:dLbls>
        <c:axId val="339717200"/>
        <c:axId val="339716024"/>
        <c:extLst/>
      </c:radarChart>
      <c:catAx>
        <c:axId val="339717200"/>
        <c:scaling>
          <c:orientation val="minMax"/>
        </c:scaling>
        <c:delete val="0"/>
        <c:axPos val="b"/>
        <c:majorGridlines/>
        <c:numFmt formatCode="General" sourceLinked="0"/>
        <c:majorTickMark val="out"/>
        <c:minorTickMark val="none"/>
        <c:tickLblPos val="nextTo"/>
        <c:txPr>
          <a:bodyPr rot="0" vert="horz"/>
          <a:lstStyle/>
          <a:p>
            <a:pPr>
              <a:defRPr sz="1200" baseline="0">
                <a:solidFill>
                  <a:srgbClr val="004C6C"/>
                </a:solidFill>
              </a:defRPr>
            </a:pPr>
            <a:endParaRPr lang="en-US"/>
          </a:p>
        </c:txPr>
        <c:crossAx val="339716024"/>
        <c:crosses val="autoZero"/>
        <c:auto val="1"/>
        <c:lblAlgn val="ctr"/>
        <c:lblOffset val="100"/>
        <c:noMultiLvlLbl val="0"/>
      </c:catAx>
      <c:valAx>
        <c:axId val="339716024"/>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txPr>
          <a:bodyPr/>
          <a:lstStyle/>
          <a:p>
            <a:pPr>
              <a:defRPr b="1" i="0" baseline="0"/>
            </a:pPr>
            <a:endParaRPr lang="en-US"/>
          </a:p>
        </c:txPr>
        <c:crossAx val="339717200"/>
        <c:crosses val="autoZero"/>
        <c:crossBetween val="between"/>
        <c:majorUnit val="1"/>
      </c:valAx>
      <c:spPr>
        <a:noFill/>
      </c:spPr>
    </c:plotArea>
    <c:legend>
      <c:legendPos val="b"/>
      <c:layout>
        <c:manualLayout>
          <c:xMode val="edge"/>
          <c:yMode val="edge"/>
          <c:x val="0.83699274812331581"/>
          <c:y val="0.89361453638168575"/>
          <c:w val="0.1369389639095441"/>
          <c:h val="9.8336529062750297E-2"/>
        </c:manualLayout>
      </c:layout>
      <c:overlay val="0"/>
    </c:legend>
    <c:plotVisOnly val="0"/>
    <c:dispBlanksAs val="gap"/>
    <c:showDLblsOverMax val="0"/>
  </c:chart>
  <c:spPr>
    <a:ln w="38100">
      <a:solidFill>
        <a:srgbClr val="004C6C"/>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5" fmlaLink="Content!$G$3" fmlaRange="Reference!$I$4:$I$9" noThreeD="1" sel="4" val="0"/>
</file>

<file path=xl/ctrlProps/ctrlProp10.xml><?xml version="1.0" encoding="utf-8"?>
<formControlPr xmlns="http://schemas.microsoft.com/office/spreadsheetml/2009/9/main" objectType="Drop" dropStyle="combo" dx="15" fmlaLink="Content!$K$21" fmlaRange="Reference!$I$4:$I$9" noThreeD="1" sel="1" val="0"/>
</file>

<file path=xl/ctrlProps/ctrlProp100.xml><?xml version="1.0" encoding="utf-8"?>
<formControlPr xmlns="http://schemas.microsoft.com/office/spreadsheetml/2009/9/main" objectType="Drop" dropStyle="combo" dx="15" fmlaLink="Content!$P$71" fmlaRange="Reference!$N$4:$N$10" noThreeD="1" sel="1" val="0"/>
</file>

<file path=xl/ctrlProps/ctrlProp101.xml><?xml version="1.0" encoding="utf-8"?>
<formControlPr xmlns="http://schemas.microsoft.com/office/spreadsheetml/2009/9/main" objectType="Drop" dropStyle="combo" dx="15" fmlaLink="Content!$P$72" fmlaRange="Reference!$N$4:$N$10" noThreeD="1" sel="1" val="0"/>
</file>

<file path=xl/ctrlProps/ctrlProp102.xml><?xml version="1.0" encoding="utf-8"?>
<formControlPr xmlns="http://schemas.microsoft.com/office/spreadsheetml/2009/9/main" objectType="Drop" dropStyle="combo" dx="15" fmlaLink="Content!$P$73" fmlaRange="Reference!$N$4:$N$10" noThreeD="1" sel="1" val="0"/>
</file>

<file path=xl/ctrlProps/ctrlProp103.xml><?xml version="1.0" encoding="utf-8"?>
<formControlPr xmlns="http://schemas.microsoft.com/office/spreadsheetml/2009/9/main" objectType="Drop" dropStyle="combo" dx="15" fmlaLink="Content!$P$74" fmlaRange="Reference!$N$4:$N$10" noThreeD="1" sel="1" val="0"/>
</file>

<file path=xl/ctrlProps/ctrlProp104.xml><?xml version="1.0" encoding="utf-8"?>
<formControlPr xmlns="http://schemas.microsoft.com/office/spreadsheetml/2009/9/main" objectType="Drop" dropStyle="combo" dx="15" fmlaLink="Content!$P$76" fmlaRange="Reference!$N$4:$N$10" noThreeD="1" sel="1" val="0"/>
</file>

<file path=xl/ctrlProps/ctrlProp105.xml><?xml version="1.0" encoding="utf-8"?>
<formControlPr xmlns="http://schemas.microsoft.com/office/spreadsheetml/2009/9/main" objectType="Drop" dropStyle="combo" dx="15" fmlaLink="Content!$P$59" fmlaRange="Reference!$N$4:$N$10" noThreeD="1" sel="1" val="0"/>
</file>

<file path=xl/ctrlProps/ctrlProp106.xml><?xml version="1.0" encoding="utf-8"?>
<formControlPr xmlns="http://schemas.microsoft.com/office/spreadsheetml/2009/9/main" objectType="Drop" dropStyle="combo" dx="15" fmlaLink="Content!$P$61" fmlaRange="Reference!$N$4:$N$10" noThreeD="1" sel="1" val="0"/>
</file>

<file path=xl/ctrlProps/ctrlProp107.xml><?xml version="1.0" encoding="utf-8"?>
<formControlPr xmlns="http://schemas.microsoft.com/office/spreadsheetml/2009/9/main" objectType="Drop" dropStyle="combo" dx="15" fmlaLink="Content!$P$62" fmlaRange="Reference!$N$4:$N$10" noThreeD="1" sel="1" val="0"/>
</file>

<file path=xl/ctrlProps/ctrlProp108.xml><?xml version="1.0" encoding="utf-8"?>
<formControlPr xmlns="http://schemas.microsoft.com/office/spreadsheetml/2009/9/main" objectType="Drop" dropStyle="combo" dx="15" fmlaLink="Content!$P$63" fmlaRange="Reference!$N$4:$N$10" noThreeD="1" sel="1" val="0"/>
</file>

<file path=xl/ctrlProps/ctrlProp109.xml><?xml version="1.0" encoding="utf-8"?>
<formControlPr xmlns="http://schemas.microsoft.com/office/spreadsheetml/2009/9/main" objectType="Drop" dropStyle="combo" dx="15" fmlaLink="Content!$P$65" fmlaRange="Reference!$N$4:$N$10" noThreeD="1" sel="1" val="0"/>
</file>

<file path=xl/ctrlProps/ctrlProp11.xml><?xml version="1.0" encoding="utf-8"?>
<formControlPr xmlns="http://schemas.microsoft.com/office/spreadsheetml/2009/9/main" objectType="Drop" dropStyle="combo" dx="15" fmlaLink="Content!$K$26" fmlaRange="Reference!$I$4:$I$9" noThreeD="1" sel="1" val="0"/>
</file>

<file path=xl/ctrlProps/ctrlProp110.xml><?xml version="1.0" encoding="utf-8"?>
<formControlPr xmlns="http://schemas.microsoft.com/office/spreadsheetml/2009/9/main" objectType="Drop" dropStyle="combo" dx="15" fmlaLink="Content!$P$66" fmlaRange="Reference!$N$4:$N$10" noThreeD="1" sel="1" val="0"/>
</file>

<file path=xl/ctrlProps/ctrlProp111.xml><?xml version="1.0" encoding="utf-8"?>
<formControlPr xmlns="http://schemas.microsoft.com/office/spreadsheetml/2009/9/main" objectType="Drop" dropStyle="combo" dx="15" fmlaLink="Content!$P$67" fmlaRange="Reference!$N$4:$N$10" noThreeD="1" sel="1" val="0"/>
</file>

<file path=xl/ctrlProps/ctrlProp112.xml><?xml version="1.0" encoding="utf-8"?>
<formControlPr xmlns="http://schemas.microsoft.com/office/spreadsheetml/2009/9/main" objectType="Drop" dropStyle="combo" dx="15" fmlaLink="Content!$P$56" fmlaRange="Reference!$N$4:$N$10" noThreeD="1" sel="1" val="0"/>
</file>

<file path=xl/ctrlProps/ctrlProp12.xml><?xml version="1.0" encoding="utf-8"?>
<formControlPr xmlns="http://schemas.microsoft.com/office/spreadsheetml/2009/9/main" objectType="Drop" dropStyle="combo" dx="15" fmlaLink="Content!$K$24" fmlaRange="Reference!$I$4:$I$9" noThreeD="1" sel="1" val="0"/>
</file>

<file path=xl/ctrlProps/ctrlProp13.xml><?xml version="1.0" encoding="utf-8"?>
<formControlPr xmlns="http://schemas.microsoft.com/office/spreadsheetml/2009/9/main" objectType="Drop" dropStyle="combo" dx="15" fmlaLink="Content!$K$28" fmlaRange="Reference!$I$4:$I$9" noThreeD="1" sel="1" val="0"/>
</file>

<file path=xl/ctrlProps/ctrlProp14.xml><?xml version="1.0" encoding="utf-8"?>
<formControlPr xmlns="http://schemas.microsoft.com/office/spreadsheetml/2009/9/main" objectType="Drop" dropStyle="combo" dx="15" fmlaLink="Content!$K$31" fmlaRange="Reference!$I$4:$I$9" noThreeD="1" sel="1" val="0"/>
</file>

<file path=xl/ctrlProps/ctrlProp15.xml><?xml version="1.0" encoding="utf-8"?>
<formControlPr xmlns="http://schemas.microsoft.com/office/spreadsheetml/2009/9/main" objectType="Drop" dropStyle="combo" dx="15" fmlaLink="Content!$K$34" fmlaRange="Reference!$I$4:$I$9" noThreeD="1" sel="1" val="0"/>
</file>

<file path=xl/ctrlProps/ctrlProp16.xml><?xml version="1.0" encoding="utf-8"?>
<formControlPr xmlns="http://schemas.microsoft.com/office/spreadsheetml/2009/9/main" objectType="Drop" dropStyle="combo" dx="15" fmlaLink="Content!$K$40" fmlaRange="Reference!$I$4:$I$9" noThreeD="1" sel="1" val="0"/>
</file>

<file path=xl/ctrlProps/ctrlProp17.xml><?xml version="1.0" encoding="utf-8"?>
<formControlPr xmlns="http://schemas.microsoft.com/office/spreadsheetml/2009/9/main" objectType="Drop" dropStyle="combo" dx="15" fmlaLink="Content!$K$44" fmlaRange="Reference!$I$4:$I$9" noThreeD="1" sel="1" val="0"/>
</file>

<file path=xl/ctrlProps/ctrlProp18.xml><?xml version="1.0" encoding="utf-8"?>
<formControlPr xmlns="http://schemas.microsoft.com/office/spreadsheetml/2009/9/main" objectType="Drop" dropStyle="combo" dx="15" fmlaLink="Content!$K$47" fmlaRange="Reference!$I$4:$I$9" noThreeD="1" sel="1" val="0"/>
</file>

<file path=xl/ctrlProps/ctrlProp19.xml><?xml version="1.0" encoding="utf-8"?>
<formControlPr xmlns="http://schemas.microsoft.com/office/spreadsheetml/2009/9/main" objectType="Drop" dropStyle="combo" dx="15" fmlaLink="Content!$K$53" fmlaRange="Reference!$I$4:$I$9" noThreeD="1" sel="1" val="0"/>
</file>

<file path=xl/ctrlProps/ctrlProp2.xml><?xml version="1.0" encoding="utf-8"?>
<formControlPr xmlns="http://schemas.microsoft.com/office/spreadsheetml/2009/9/main" objectType="Drop" dropStyle="combo" dx="15" fmlaLink="Content!$G$33" fmlaRange="Reference!$I$4:$I$9" noThreeD="1" sel="4" val="0"/>
</file>

<file path=xl/ctrlProps/ctrlProp20.xml><?xml version="1.0" encoding="utf-8"?>
<formControlPr xmlns="http://schemas.microsoft.com/office/spreadsheetml/2009/9/main" objectType="Drop" dropStyle="combo" dx="15" fmlaLink="Content!$K$58" fmlaRange="Reference!$I$4:$I$9" noThreeD="1" sel="1" val="0"/>
</file>

<file path=xl/ctrlProps/ctrlProp21.xml><?xml version="1.0" encoding="utf-8"?>
<formControlPr xmlns="http://schemas.microsoft.com/office/spreadsheetml/2009/9/main" objectType="Drop" dropStyle="combo" dx="15" fmlaLink="Content!$K$60" fmlaRange="Reference!$I$4:$I$9" noThreeD="1" sel="1" val="0"/>
</file>

<file path=xl/ctrlProps/ctrlProp22.xml><?xml version="1.0" encoding="utf-8"?>
<formControlPr xmlns="http://schemas.microsoft.com/office/spreadsheetml/2009/9/main" objectType="Drop" dropStyle="combo" dx="15" fmlaLink="Content!$K$64" fmlaRange="Reference!$I$4:$I$9" noThreeD="1" sel="1" val="0"/>
</file>

<file path=xl/ctrlProps/ctrlProp23.xml><?xml version="1.0" encoding="utf-8"?>
<formControlPr xmlns="http://schemas.microsoft.com/office/spreadsheetml/2009/9/main" objectType="Drop" dropStyle="combo" dx="15" fmlaLink="Content!$K$75" fmlaRange="Reference!$I$4:$I$9" noThreeD="1" sel="1" val="0"/>
</file>

<file path=xl/ctrlProps/ctrlProp24.xml><?xml version="1.0" encoding="utf-8"?>
<formControlPr xmlns="http://schemas.microsoft.com/office/spreadsheetml/2009/9/main" objectType="Drop" dropStyle="combo" dx="15" fmlaLink="Content!$K$77" fmlaRange="Reference!$I$4:$I$9" noThreeD="1" sel="1" val="0"/>
</file>

<file path=xl/ctrlProps/ctrlProp25.xml><?xml version="1.0" encoding="utf-8"?>
<formControlPr xmlns="http://schemas.microsoft.com/office/spreadsheetml/2009/9/main" objectType="Drop" dropStyle="combo" dx="15" fmlaLink="Content!$K$80" fmlaRange="Reference!$I$4:$I$9" noThreeD="1" sel="1" val="0"/>
</file>

<file path=xl/ctrlProps/ctrlProp26.xml><?xml version="1.0" encoding="utf-8"?>
<formControlPr xmlns="http://schemas.microsoft.com/office/spreadsheetml/2009/9/main" objectType="Drop" dropStyle="combo" dx="15" fmlaLink="Content!$K$82" fmlaRange="Reference!$I$4:$I$9" noThreeD="1" sel="1" val="0"/>
</file>

<file path=xl/ctrlProps/ctrlProp27.xml><?xml version="1.0" encoding="utf-8"?>
<formControlPr xmlns="http://schemas.microsoft.com/office/spreadsheetml/2009/9/main" objectType="Drop" dropStyle="combo" dx="15" fmlaLink="Content!$K$42" fmlaRange="Reference!$I$4:$I$9" noThreeD="1" sel="1" val="0"/>
</file>

<file path=xl/ctrlProps/ctrlProp28.xml><?xml version="1.0" encoding="utf-8"?>
<formControlPr xmlns="http://schemas.microsoft.com/office/spreadsheetml/2009/9/main" objectType="Drop" dropStyle="combo" dx="15" fmlaLink="Content!$D$4" fmlaRange="Reference!$L$4:$L$8" noThreeD="1" sel="3" val="0"/>
</file>

<file path=xl/ctrlProps/ctrlProp29.xml><?xml version="1.0" encoding="utf-8"?>
<formControlPr xmlns="http://schemas.microsoft.com/office/spreadsheetml/2009/9/main" objectType="Drop" dropStyle="combo" dx="15" fmlaLink="Content!$D$6" fmlaRange="Reference!$L$4:$L$8" noThreeD="1" sel="3" val="0"/>
</file>

<file path=xl/ctrlProps/ctrlProp3.xml><?xml version="1.0" encoding="utf-8"?>
<formControlPr xmlns="http://schemas.microsoft.com/office/spreadsheetml/2009/9/main" objectType="Drop" dropStyle="combo" dx="15" fmlaLink="Content!$G$46" fmlaRange="Reference!$I$4:$I$9" noThreeD="1" sel="4" val="0"/>
</file>

<file path=xl/ctrlProps/ctrlProp30.xml><?xml version="1.0" encoding="utf-8"?>
<formControlPr xmlns="http://schemas.microsoft.com/office/spreadsheetml/2009/9/main" objectType="Drop" dropStyle="combo" dx="15" fmlaLink="Content!$D$13" fmlaRange="Reference!$L$4:$L$8" noThreeD="1" sel="3" val="0"/>
</file>

<file path=xl/ctrlProps/ctrlProp31.xml><?xml version="1.0" encoding="utf-8"?>
<formControlPr xmlns="http://schemas.microsoft.com/office/spreadsheetml/2009/9/main" objectType="Drop" dropStyle="combo" dx="15" fmlaLink="Content!$D$17" fmlaRange="Reference!$L$4:$L$8" noThreeD="1" sel="3" val="0"/>
</file>

<file path=xl/ctrlProps/ctrlProp32.xml><?xml version="1.0" encoding="utf-8"?>
<formControlPr xmlns="http://schemas.microsoft.com/office/spreadsheetml/2009/9/main" objectType="Drop" dropStyle="combo" dx="15" fmlaLink="Content!$D$19" fmlaRange="Reference!$L$4:$L$8" noThreeD="1" sel="3" val="0"/>
</file>

<file path=xl/ctrlProps/ctrlProp33.xml><?xml version="1.0" encoding="utf-8"?>
<formControlPr xmlns="http://schemas.microsoft.com/office/spreadsheetml/2009/9/main" objectType="Drop" dropStyle="combo" dx="15" fmlaLink="Content!$D$21" fmlaRange="Reference!$L$4:$L$8" noThreeD="1" sel="3" val="0"/>
</file>

<file path=xl/ctrlProps/ctrlProp34.xml><?xml version="1.0" encoding="utf-8"?>
<formControlPr xmlns="http://schemas.microsoft.com/office/spreadsheetml/2009/9/main" objectType="Drop" dropStyle="combo" dx="15" fmlaLink="Content!$D$24" fmlaRange="Reference!$L$4:$L$8" noThreeD="1" sel="3" val="0"/>
</file>

<file path=xl/ctrlProps/ctrlProp35.xml><?xml version="1.0" encoding="utf-8"?>
<formControlPr xmlns="http://schemas.microsoft.com/office/spreadsheetml/2009/9/main" objectType="Drop" dropStyle="combo" dx="15" fmlaLink="Content!$D$26" fmlaRange="Reference!$L$4:$L$8" noThreeD="1" sel="3" val="0"/>
</file>

<file path=xl/ctrlProps/ctrlProp36.xml><?xml version="1.0" encoding="utf-8"?>
<formControlPr xmlns="http://schemas.microsoft.com/office/spreadsheetml/2009/9/main" objectType="Drop" dropStyle="combo" dx="15" fmlaLink="Content!$D$28" fmlaRange="Reference!$L$4:$L$8" noThreeD="1" sel="3" val="0"/>
</file>

<file path=xl/ctrlProps/ctrlProp37.xml><?xml version="1.0" encoding="utf-8"?>
<formControlPr xmlns="http://schemas.microsoft.com/office/spreadsheetml/2009/9/main" objectType="Drop" dropStyle="combo" dx="15" fmlaLink="Content!$D$31" fmlaRange="Reference!$L$4:$L$8" noThreeD="1" sel="3" val="0"/>
</file>

<file path=xl/ctrlProps/ctrlProp38.xml><?xml version="1.0" encoding="utf-8"?>
<formControlPr xmlns="http://schemas.microsoft.com/office/spreadsheetml/2009/9/main" objectType="Drop" dropStyle="combo" dx="15" fmlaLink="Content!$D$34" fmlaRange="Reference!$L$4:$L$8" noThreeD="1" sel="3" val="0"/>
</file>

<file path=xl/ctrlProps/ctrlProp39.xml><?xml version="1.0" encoding="utf-8"?>
<formControlPr xmlns="http://schemas.microsoft.com/office/spreadsheetml/2009/9/main" objectType="Drop" dropStyle="combo" dx="15" fmlaLink="Content!$D$40" fmlaRange="Reference!$L$4:$L$8" noThreeD="1" sel="3" val="0"/>
</file>

<file path=xl/ctrlProps/ctrlProp4.xml><?xml version="1.0" encoding="utf-8"?>
<formControlPr xmlns="http://schemas.microsoft.com/office/spreadsheetml/2009/9/main" objectType="Drop" dropStyle="combo" dx="15" fmlaLink="Content!$G$57" fmlaRange="Reference!$I$4:$I$9" noThreeD="1" sel="4" val="0"/>
</file>

<file path=xl/ctrlProps/ctrlProp40.xml><?xml version="1.0" encoding="utf-8"?>
<formControlPr xmlns="http://schemas.microsoft.com/office/spreadsheetml/2009/9/main" objectType="Drop" dropStyle="combo" dx="15" fmlaLink="Content!$D$42" fmlaRange="Reference!$L$4:$L$8" noThreeD="1" sel="3" val="0"/>
</file>

<file path=xl/ctrlProps/ctrlProp41.xml><?xml version="1.0" encoding="utf-8"?>
<formControlPr xmlns="http://schemas.microsoft.com/office/spreadsheetml/2009/9/main" objectType="Drop" dropStyle="combo" dx="15" fmlaLink="Content!$D$44" fmlaRange="Reference!$L$4:$L$8" noThreeD="1" sel="3" val="0"/>
</file>

<file path=xl/ctrlProps/ctrlProp42.xml><?xml version="1.0" encoding="utf-8"?>
<formControlPr xmlns="http://schemas.microsoft.com/office/spreadsheetml/2009/9/main" objectType="Drop" dropStyle="combo" dx="15" fmlaLink="Content!$D$47" fmlaRange="Reference!$L$4:$L$8" noThreeD="1" sel="3" val="0"/>
</file>

<file path=xl/ctrlProps/ctrlProp43.xml><?xml version="1.0" encoding="utf-8"?>
<formControlPr xmlns="http://schemas.microsoft.com/office/spreadsheetml/2009/9/main" objectType="Drop" dropStyle="combo" dx="15" fmlaLink="Content!$D$53" fmlaRange="Reference!$L$4:$L$8" noThreeD="1" sel="3" val="0"/>
</file>

<file path=xl/ctrlProps/ctrlProp44.xml><?xml version="1.0" encoding="utf-8"?>
<formControlPr xmlns="http://schemas.microsoft.com/office/spreadsheetml/2009/9/main" objectType="Drop" dropStyle="combo" dx="15" fmlaLink="Content!$D$58" fmlaRange="Reference!$L$4:$L$8" noThreeD="1" sel="3" val="0"/>
</file>

<file path=xl/ctrlProps/ctrlProp45.xml><?xml version="1.0" encoding="utf-8"?>
<formControlPr xmlns="http://schemas.microsoft.com/office/spreadsheetml/2009/9/main" objectType="Drop" dropStyle="combo" dx="15" fmlaLink="Content!$D$60" fmlaRange="Reference!$L$4:$L$8" noThreeD="1" sel="3" val="0"/>
</file>

<file path=xl/ctrlProps/ctrlProp46.xml><?xml version="1.0" encoding="utf-8"?>
<formControlPr xmlns="http://schemas.microsoft.com/office/spreadsheetml/2009/9/main" objectType="Drop" dropStyle="combo" dx="15" fmlaLink="Content!$D$64" fmlaRange="Reference!$L$4:$L$8" noThreeD="1" sel="3" val="0"/>
</file>

<file path=xl/ctrlProps/ctrlProp47.xml><?xml version="1.0" encoding="utf-8"?>
<formControlPr xmlns="http://schemas.microsoft.com/office/spreadsheetml/2009/9/main" objectType="Drop" dropStyle="combo" dx="15" fmlaLink="Content!$D$75" fmlaRange="Reference!$L$4:$L$8" noThreeD="1" sel="3" val="0"/>
</file>

<file path=xl/ctrlProps/ctrlProp48.xml><?xml version="1.0" encoding="utf-8"?>
<formControlPr xmlns="http://schemas.microsoft.com/office/spreadsheetml/2009/9/main" objectType="Drop" dropStyle="combo" dx="15" fmlaLink="Content!$D$77" fmlaRange="Reference!$L$4:$L$8" noThreeD="1" sel="3" val="0"/>
</file>

<file path=xl/ctrlProps/ctrlProp49.xml><?xml version="1.0" encoding="utf-8"?>
<formControlPr xmlns="http://schemas.microsoft.com/office/spreadsheetml/2009/9/main" objectType="Drop" dropStyle="combo" dx="15" fmlaLink="Content!$D$80" fmlaRange="Reference!$L$4:$L$8" noThreeD="1" sel="3" val="0"/>
</file>

<file path=xl/ctrlProps/ctrlProp5.xml><?xml version="1.0" encoding="utf-8"?>
<formControlPr xmlns="http://schemas.microsoft.com/office/spreadsheetml/2009/9/main" objectType="Drop" dropStyle="combo" dx="15" fmlaLink="Content!$K$4" fmlaRange="Reference!$I$4:$I$9" noThreeD="1" sel="1" val="0"/>
</file>

<file path=xl/ctrlProps/ctrlProp50.xml><?xml version="1.0" encoding="utf-8"?>
<formControlPr xmlns="http://schemas.microsoft.com/office/spreadsheetml/2009/9/main" objectType="Drop" dropStyle="combo" dx="15" fmlaLink="Content!$D$82" fmlaRange="Reference!$L$4:$L$8" noThreeD="1" sel="3" val="0"/>
</file>

<file path=xl/ctrlProps/ctrlProp51.xml><?xml version="1.0" encoding="utf-8"?>
<formControlPr xmlns="http://schemas.microsoft.com/office/spreadsheetml/2009/9/main" objectType="Drop" dropStyle="combo" dx="15" fmlaLink="Content!$D$3" fmlaRange="Reference!$L$4:$L$8" noThreeD="1" sel="3" val="0"/>
</file>

<file path=xl/ctrlProps/ctrlProp52.xml><?xml version="1.0" encoding="utf-8"?>
<formControlPr xmlns="http://schemas.microsoft.com/office/spreadsheetml/2009/9/main" objectType="Drop" dropStyle="combo" dx="15" fmlaLink="Content!$D$33" fmlaRange="Reference!$L$4:$L$8" noThreeD="1" sel="3" val="0"/>
</file>

<file path=xl/ctrlProps/ctrlProp53.xml><?xml version="1.0" encoding="utf-8"?>
<formControlPr xmlns="http://schemas.microsoft.com/office/spreadsheetml/2009/9/main" objectType="Drop" dropStyle="combo" dx="15" fmlaLink="Content!$D$46" fmlaRange="Reference!$L$4:$L$8" noThreeD="1" sel="3" val="0"/>
</file>

<file path=xl/ctrlProps/ctrlProp54.xml><?xml version="1.0" encoding="utf-8"?>
<formControlPr xmlns="http://schemas.microsoft.com/office/spreadsheetml/2009/9/main" objectType="Drop" dropStyle="combo" dx="15" fmlaLink="Content!$D$57" fmlaRange="Reference!$L$4:$L$8" noThreeD="1" sel="3" val="0"/>
</file>

<file path=xl/ctrlProps/ctrlProp55.xml><?xml version="1.0" encoding="utf-8"?>
<formControlPr xmlns="http://schemas.microsoft.com/office/spreadsheetml/2009/9/main" objectType="Drop" dropStyle="combo" dx="15" fmlaLink="Content!$P$5" fmlaRange="Reference!$N$4:$N$10" noThreeD="1" sel="1" val="0"/>
</file>

<file path=xl/ctrlProps/ctrlProp56.xml><?xml version="1.0" encoding="utf-8"?>
<formControlPr xmlns="http://schemas.microsoft.com/office/spreadsheetml/2009/9/main" objectType="Drop" dropStyle="combo" dx="15" fmlaLink="Content!$P$7" fmlaRange="Reference!$N$4:$N$10" noThreeD="1" sel="1" val="0"/>
</file>

<file path=xl/ctrlProps/ctrlProp57.xml><?xml version="1.0" encoding="utf-8"?>
<formControlPr xmlns="http://schemas.microsoft.com/office/spreadsheetml/2009/9/main" objectType="Drop" dropStyle="combo" dx="15" fmlaLink="Content!$P$8" fmlaRange="Reference!$N$4:$N$10" noThreeD="1" sel="1" val="0"/>
</file>

<file path=xl/ctrlProps/ctrlProp58.xml><?xml version="1.0" encoding="utf-8"?>
<formControlPr xmlns="http://schemas.microsoft.com/office/spreadsheetml/2009/9/main" objectType="Drop" dropStyle="combo" dx="15" fmlaLink="Content!$P$25" fmlaRange="Reference!$N$4:$N$10" noThreeD="1" sel="1" val="0"/>
</file>

<file path=xl/ctrlProps/ctrlProp59.xml><?xml version="1.0" encoding="utf-8"?>
<formControlPr xmlns="http://schemas.microsoft.com/office/spreadsheetml/2009/9/main" objectType="Drop" dropStyle="combo" dx="15" fmlaLink="Content!$P$9" fmlaRange="Reference!$N$4:$N$10" noThreeD="1" sel="1" val="0"/>
</file>

<file path=xl/ctrlProps/ctrlProp6.xml><?xml version="1.0" encoding="utf-8"?>
<formControlPr xmlns="http://schemas.microsoft.com/office/spreadsheetml/2009/9/main" objectType="Drop" dropStyle="combo" dx="15" fmlaLink="Content!$K$6" fmlaRange="Reference!$I$4:$I$9" noThreeD="1" sel="1" val="0"/>
</file>

<file path=xl/ctrlProps/ctrlProp60.xml><?xml version="1.0" encoding="utf-8"?>
<formControlPr xmlns="http://schemas.microsoft.com/office/spreadsheetml/2009/9/main" objectType="Drop" dropStyle="combo" dx="15" fmlaLink="Content!$P$10" fmlaRange="Reference!$N$4:$N$10" noThreeD="1" sel="1" val="0"/>
</file>

<file path=xl/ctrlProps/ctrlProp61.xml><?xml version="1.0" encoding="utf-8"?>
<formControlPr xmlns="http://schemas.microsoft.com/office/spreadsheetml/2009/9/main" objectType="Drop" dropStyle="combo" dx="15" fmlaLink="Content!$P$11" fmlaRange="Reference!$N$4:$N$10" noThreeD="1" sel="1" val="0"/>
</file>

<file path=xl/ctrlProps/ctrlProp62.xml><?xml version="1.0" encoding="utf-8"?>
<formControlPr xmlns="http://schemas.microsoft.com/office/spreadsheetml/2009/9/main" objectType="Drop" dropStyle="combo" dx="15" fmlaLink="Content!$P$12" fmlaRange="Reference!$N$4:$N$10" noThreeD="1" sel="1" val="0"/>
</file>

<file path=xl/ctrlProps/ctrlProp63.xml><?xml version="1.0" encoding="utf-8"?>
<formControlPr xmlns="http://schemas.microsoft.com/office/spreadsheetml/2009/9/main" objectType="Drop" dropStyle="combo" dx="15" fmlaLink="Content!$P$14" fmlaRange="Reference!$N$4:$N$10" noThreeD="1" sel="1" val="0"/>
</file>

<file path=xl/ctrlProps/ctrlProp64.xml><?xml version="1.0" encoding="utf-8"?>
<formControlPr xmlns="http://schemas.microsoft.com/office/spreadsheetml/2009/9/main" objectType="Drop" dropStyle="combo" dx="15" fmlaLink="Content!$P$15" fmlaRange="Reference!$N$4:$N$10" noThreeD="1" sel="1" val="0"/>
</file>

<file path=xl/ctrlProps/ctrlProp65.xml><?xml version="1.0" encoding="utf-8"?>
<formControlPr xmlns="http://schemas.microsoft.com/office/spreadsheetml/2009/9/main" objectType="Drop" dropStyle="combo" dx="15" fmlaLink="Content!$P$16" fmlaRange="Reference!$N$4:$N$10" noThreeD="1" sel="1" val="0"/>
</file>

<file path=xl/ctrlProps/ctrlProp66.xml><?xml version="1.0" encoding="utf-8"?>
<formControlPr xmlns="http://schemas.microsoft.com/office/spreadsheetml/2009/9/main" objectType="Drop" dropStyle="combo" dx="15" fmlaLink="Content!$P$23" fmlaRange="Reference!$N$4:$N$10" noThreeD="1" sel="1" val="0"/>
</file>

<file path=xl/ctrlProps/ctrlProp67.xml><?xml version="1.0" encoding="utf-8"?>
<formControlPr xmlns="http://schemas.microsoft.com/office/spreadsheetml/2009/9/main" objectType="Drop" dropStyle="combo" dx="15" fmlaLink="Content!$P$22" fmlaRange="Reference!$N$4:$N$10" noThreeD="1" sel="1" val="0"/>
</file>

<file path=xl/ctrlProps/ctrlProp68.xml><?xml version="1.0" encoding="utf-8"?>
<formControlPr xmlns="http://schemas.microsoft.com/office/spreadsheetml/2009/9/main" objectType="Drop" dropStyle="combo" dx="15" fmlaLink="Content!$P$18" fmlaRange="Reference!$N$4:$N$10" noThreeD="1" sel="1" val="0"/>
</file>

<file path=xl/ctrlProps/ctrlProp69.xml><?xml version="1.0" encoding="utf-8"?>
<formControlPr xmlns="http://schemas.microsoft.com/office/spreadsheetml/2009/9/main" objectType="Drop" dropStyle="combo" dx="15" fmlaLink="Content!$P$20" fmlaRange="Reference!$N$4:$N$10" noThreeD="1" sel="1" val="0"/>
</file>

<file path=xl/ctrlProps/ctrlProp7.xml><?xml version="1.0" encoding="utf-8"?>
<formControlPr xmlns="http://schemas.microsoft.com/office/spreadsheetml/2009/9/main" objectType="Drop" dropStyle="combo" dx="15" fmlaLink="Content!$K$13" fmlaRange="Reference!$I$4:$I$9" noThreeD="1" sel="1" val="0"/>
</file>

<file path=xl/ctrlProps/ctrlProp70.xml><?xml version="1.0" encoding="utf-8"?>
<formControlPr xmlns="http://schemas.microsoft.com/office/spreadsheetml/2009/9/main" objectType="Drop" dropStyle="combo" dx="15" fmlaLink="Content!$P$41" fmlaRange="Reference!$N$4:$N$10" noThreeD="1" sel="1" val="0"/>
</file>

<file path=xl/ctrlProps/ctrlProp71.xml><?xml version="1.0" encoding="utf-8"?>
<formControlPr xmlns="http://schemas.microsoft.com/office/spreadsheetml/2009/9/main" objectType="Drop" dropStyle="combo" dx="15" fmlaLink="Content!$P$43" fmlaRange="Reference!$N$4:$N$10" noThreeD="1" sel="1" val="0"/>
</file>

<file path=xl/ctrlProps/ctrlProp72.xml><?xml version="1.0" encoding="utf-8"?>
<formControlPr xmlns="http://schemas.microsoft.com/office/spreadsheetml/2009/9/main" objectType="Drop" dropStyle="combo" dx="15" fmlaLink="Content!$P$45" fmlaRange="Reference!$N$4:$N$10" noThreeD="1" sel="1" val="0"/>
</file>

<file path=xl/ctrlProps/ctrlProp73.xml><?xml version="1.0" encoding="utf-8"?>
<formControlPr xmlns="http://schemas.microsoft.com/office/spreadsheetml/2009/9/main" objectType="Drop" dropStyle="combo" dx="15" fmlaLink="Content!$P$48" fmlaRange="Reference!$N$4:$N$10" noThreeD="1" sel="1" val="0"/>
</file>

<file path=xl/ctrlProps/ctrlProp74.xml><?xml version="1.0" encoding="utf-8"?>
<formControlPr xmlns="http://schemas.microsoft.com/office/spreadsheetml/2009/9/main" objectType="Drop" dropStyle="combo" dx="15" fmlaLink="Content!$P$49" fmlaRange="Reference!$N$4:$N$10" noThreeD="1" sel="1" val="0"/>
</file>

<file path=xl/ctrlProps/ctrlProp75.xml><?xml version="1.0" encoding="utf-8"?>
<formControlPr xmlns="http://schemas.microsoft.com/office/spreadsheetml/2009/9/main" objectType="Drop" dropStyle="combo" dx="15" fmlaLink="Content!$P$54" fmlaRange="Reference!$N$4:$N$10" noThreeD="1" sel="1" val="0"/>
</file>

<file path=xl/ctrlProps/ctrlProp76.xml><?xml version="1.0" encoding="utf-8"?>
<formControlPr xmlns="http://schemas.microsoft.com/office/spreadsheetml/2009/9/main" objectType="Drop" dropStyle="combo" dx="15" fmlaLink="Content!$P$50" fmlaRange="Reference!$N$4:$N$10" noThreeD="1" sel="1" val="0"/>
</file>

<file path=xl/ctrlProps/ctrlProp77.xml><?xml version="1.0" encoding="utf-8"?>
<formControlPr xmlns="http://schemas.microsoft.com/office/spreadsheetml/2009/9/main" objectType="Drop" dropStyle="combo" dx="15" fmlaLink="Content!$P$51" fmlaRange="Reference!$N$4:$N$10" noThreeD="1" sel="1" val="0"/>
</file>

<file path=xl/ctrlProps/ctrlProp78.xml><?xml version="1.0" encoding="utf-8"?>
<formControlPr xmlns="http://schemas.microsoft.com/office/spreadsheetml/2009/9/main" objectType="Drop" dropStyle="combo" dx="15" fmlaLink="Content!$P$52" fmlaRange="Reference!$N$4:$N$10" noThreeD="1" sel="1" val="0"/>
</file>

<file path=xl/ctrlProps/ctrlProp79.xml><?xml version="1.0" encoding="utf-8"?>
<formControlPr xmlns="http://schemas.microsoft.com/office/spreadsheetml/2009/9/main" objectType="Drop" dropStyle="combo" dx="15" fmlaLink="Content!$P$27" fmlaRange="Reference!$N$4:$N$10" noThreeD="1" sel="1" val="0"/>
</file>

<file path=xl/ctrlProps/ctrlProp8.xml><?xml version="1.0" encoding="utf-8"?>
<formControlPr xmlns="http://schemas.microsoft.com/office/spreadsheetml/2009/9/main" objectType="Drop" dropStyle="combo" dx="15" fmlaLink="Content!$K$17" fmlaRange="Reference!$I$4:$I$9" noThreeD="1" sel="1" val="0"/>
</file>

<file path=xl/ctrlProps/ctrlProp80.xml><?xml version="1.0" encoding="utf-8"?>
<formControlPr xmlns="http://schemas.microsoft.com/office/spreadsheetml/2009/9/main" objectType="Drop" dropStyle="combo" dx="15" fmlaLink="Content!$P$29" fmlaRange="Reference!$N$4:$N$10" noThreeD="1" sel="1" val="0"/>
</file>

<file path=xl/ctrlProps/ctrlProp81.xml><?xml version="1.0" encoding="utf-8"?>
<formControlPr xmlns="http://schemas.microsoft.com/office/spreadsheetml/2009/9/main" objectType="Drop" dropStyle="combo" dx="15" fmlaLink="Content!$P$30" fmlaRange="Reference!$N$4:$N$10" noThreeD="1" sel="1" val="0"/>
</file>

<file path=xl/ctrlProps/ctrlProp82.xml><?xml version="1.0" encoding="utf-8"?>
<formControlPr xmlns="http://schemas.microsoft.com/office/spreadsheetml/2009/9/main" objectType="Drop" dropStyle="combo" dx="15" fmlaLink="Content!$P$32" fmlaRange="Reference!$N$4:$N$10" noThreeD="1" sel="1" val="0"/>
</file>

<file path=xl/ctrlProps/ctrlProp83.xml><?xml version="1.0" encoding="utf-8"?>
<formControlPr xmlns="http://schemas.microsoft.com/office/spreadsheetml/2009/9/main" objectType="Drop" dropStyle="combo" dx="15" fmlaLink="Content!$P$39" fmlaRange="Reference!$N$4:$N$10" noThreeD="1" sel="1" val="0"/>
</file>

<file path=xl/ctrlProps/ctrlProp84.xml><?xml version="1.0" encoding="utf-8"?>
<formControlPr xmlns="http://schemas.microsoft.com/office/spreadsheetml/2009/9/main" objectType="Drop" dropStyle="combo" dx="15" fmlaLink="Content!$P$35" fmlaRange="Reference!$N$4:$N$10" noThreeD="1" sel="1" val="0"/>
</file>

<file path=xl/ctrlProps/ctrlProp85.xml><?xml version="1.0" encoding="utf-8"?>
<formControlPr xmlns="http://schemas.microsoft.com/office/spreadsheetml/2009/9/main" objectType="Drop" dropStyle="combo" dx="15" fmlaLink="Content!$P$36" fmlaRange="Reference!$N$4:$N$10" noThreeD="1" sel="1" val="0"/>
</file>

<file path=xl/ctrlProps/ctrlProp86.xml><?xml version="1.0" encoding="utf-8"?>
<formControlPr xmlns="http://schemas.microsoft.com/office/spreadsheetml/2009/9/main" objectType="Drop" dropStyle="combo" dx="15" fmlaLink="Content!$P$37" fmlaRange="Reference!$N$4:$N$10" noThreeD="1" sel="1" val="0"/>
</file>

<file path=xl/ctrlProps/ctrlProp87.xml><?xml version="1.0" encoding="utf-8"?>
<formControlPr xmlns="http://schemas.microsoft.com/office/spreadsheetml/2009/9/main" objectType="Drop" dropStyle="combo" dx="15" fmlaLink="Content!$P$38" fmlaRange="Reference!$N$4:$N$10" noThreeD="1" sel="1" val="0"/>
</file>

<file path=xl/ctrlProps/ctrlProp88.xml><?xml version="1.0" encoding="utf-8"?>
<formControlPr xmlns="http://schemas.microsoft.com/office/spreadsheetml/2009/9/main" objectType="Drop" dropStyle="combo" dx="15" fmlaLink="Content!$P$79" fmlaRange="Reference!$N$4:$N$10" noThreeD="1" sel="1" val="0"/>
</file>

<file path=xl/ctrlProps/ctrlProp89.xml><?xml version="1.0" encoding="utf-8"?>
<formControlPr xmlns="http://schemas.microsoft.com/office/spreadsheetml/2009/9/main" objectType="Drop" dropStyle="combo" dx="15" fmlaLink="Content!$P$78" fmlaRange="Reference!$N$4:$N$10" noThreeD="1" sel="1" val="0"/>
</file>

<file path=xl/ctrlProps/ctrlProp9.xml><?xml version="1.0" encoding="utf-8"?>
<formControlPr xmlns="http://schemas.microsoft.com/office/spreadsheetml/2009/9/main" objectType="Drop" dropStyle="combo" dx="15" fmlaLink="Content!$K$19" fmlaRange="Reference!$I$4:$I$9" noThreeD="1" sel="1" val="0"/>
</file>

<file path=xl/ctrlProps/ctrlProp90.xml><?xml version="1.0" encoding="utf-8"?>
<formControlPr xmlns="http://schemas.microsoft.com/office/spreadsheetml/2009/9/main" objectType="Drop" dropStyle="combo" dx="15" fmlaLink="Content!$P$81" fmlaRange="Reference!$N$4:$N$10" noThreeD="1" sel="1" val="0"/>
</file>

<file path=xl/ctrlProps/ctrlProp91.xml><?xml version="1.0" encoding="utf-8"?>
<formControlPr xmlns="http://schemas.microsoft.com/office/spreadsheetml/2009/9/main" objectType="Drop" dropStyle="combo" dx="15" fmlaLink="Content!$P$83" fmlaRange="Reference!$N$4:$N$10" noThreeD="1" sel="1" val="0"/>
</file>

<file path=xl/ctrlProps/ctrlProp92.xml><?xml version="1.0" encoding="utf-8"?>
<formControlPr xmlns="http://schemas.microsoft.com/office/spreadsheetml/2009/9/main" objectType="Drop" dropStyle="combo" dx="15" fmlaLink="Content!$P$84" fmlaRange="Reference!$N$4:$N$10" noThreeD="1" sel="1" val="0"/>
</file>

<file path=xl/ctrlProps/ctrlProp93.xml><?xml version="1.0" encoding="utf-8"?>
<formControlPr xmlns="http://schemas.microsoft.com/office/spreadsheetml/2009/9/main" objectType="Drop" dropStyle="combo" dx="15" fmlaLink="Content!$P$85" fmlaRange="Reference!$N$4:$N$10" noThreeD="1" sel="1" val="0"/>
</file>

<file path=xl/ctrlProps/ctrlProp94.xml><?xml version="1.0" encoding="utf-8"?>
<formControlPr xmlns="http://schemas.microsoft.com/office/spreadsheetml/2009/9/main" objectType="Drop" dropStyle="combo" dx="15" fmlaLink="Content!$P$86" fmlaRange="Reference!$N$4:$N$10" noThreeD="1" sel="1" val="0"/>
</file>

<file path=xl/ctrlProps/ctrlProp95.xml><?xml version="1.0" encoding="utf-8"?>
<formControlPr xmlns="http://schemas.microsoft.com/office/spreadsheetml/2009/9/main" objectType="Drop" dropStyle="combo" dx="15" fmlaLink="Content!$P$87" fmlaRange="Reference!$N$4:$N$10" noThreeD="1" sel="1" val="0"/>
</file>

<file path=xl/ctrlProps/ctrlProp96.xml><?xml version="1.0" encoding="utf-8"?>
<formControlPr xmlns="http://schemas.microsoft.com/office/spreadsheetml/2009/9/main" objectType="Drop" dropStyle="combo" dx="15" fmlaLink="Content!$P$55" fmlaRange="Reference!$N$4:$N$10" noThreeD="1" sel="1" val="0"/>
</file>

<file path=xl/ctrlProps/ctrlProp97.xml><?xml version="1.0" encoding="utf-8"?>
<formControlPr xmlns="http://schemas.microsoft.com/office/spreadsheetml/2009/9/main" objectType="Drop" dropStyle="combo" dx="15" fmlaLink="Content!$P$68" fmlaRange="Reference!$N$4:$N$10" noThreeD="1" sel="1" val="0"/>
</file>

<file path=xl/ctrlProps/ctrlProp98.xml><?xml version="1.0" encoding="utf-8"?>
<formControlPr xmlns="http://schemas.microsoft.com/office/spreadsheetml/2009/9/main" objectType="Drop" dropStyle="combo" dx="15" fmlaLink="Content!$P$69" fmlaRange="Reference!$N$4:$N$10" noThreeD="1" sel="1" val="0"/>
</file>

<file path=xl/ctrlProps/ctrlProp99.xml><?xml version="1.0" encoding="utf-8"?>
<formControlPr xmlns="http://schemas.microsoft.com/office/spreadsheetml/2009/9/main" objectType="Drop" dropStyle="combo" dx="15" fmlaLink="Content!$P$70" fmlaRange="Reference!$N$4:$N$10"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3</xdr:row>
      <xdr:rowOff>12700</xdr:rowOff>
    </xdr:from>
    <xdr:to>
      <xdr:col>8</xdr:col>
      <xdr:colOff>298450</xdr:colOff>
      <xdr:row>6</xdr:row>
      <xdr:rowOff>190500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74700" y="520700"/>
          <a:ext cx="3587750" cy="939800"/>
        </a:xfrm>
        <a:prstGeom prst="rect">
          <a:avLst/>
        </a:prstGeom>
      </xdr:spPr>
    </xdr:pic>
    <xdr:clientData/>
  </xdr:twoCellAnchor>
  <xdr:twoCellAnchor editAs="oneCell">
    <xdr:from>
      <xdr:col>4</xdr:col>
      <xdr:colOff>0</xdr:colOff>
      <xdr:row>86</xdr:row>
      <xdr:rowOff>228600</xdr:rowOff>
    </xdr:from>
    <xdr:to>
      <xdr:col>14</xdr:col>
      <xdr:colOff>88900</xdr:colOff>
      <xdr:row>95</xdr:row>
      <xdr:rowOff>208831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587500" y="22009100"/>
          <a:ext cx="7772400" cy="226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12700</xdr:colOff>
      <xdr:row>3</xdr:row>
      <xdr:rowOff>12700</xdr:rowOff>
    </xdr:from>
    <xdr:to>
      <xdr:col>9</xdr:col>
      <xdr:colOff>301625</xdr:colOff>
      <xdr:row>6</xdr:row>
      <xdr:rowOff>193675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74700" y="520700"/>
          <a:ext cx="3590925" cy="942975"/>
        </a:xfrm>
        <a:prstGeom prst="rect">
          <a:avLst/>
        </a:prstGeom>
      </xdr:spPr>
    </xdr:pic>
    <xdr:clientData/>
  </xdr:twoCellAnchor>
  <xdr:twoCellAnchor editAs="oneCell">
    <xdr:from>
      <xdr:col>3</xdr:col>
      <xdr:colOff>444499</xdr:colOff>
      <xdr:row>36</xdr:row>
      <xdr:rowOff>228600</xdr:rowOff>
    </xdr:from>
    <xdr:to>
      <xdr:col>14</xdr:col>
      <xdr:colOff>812800</xdr:colOff>
      <xdr:row>44</xdr:row>
      <xdr:rowOff>142220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587499" y="9728200"/>
          <a:ext cx="7670801" cy="1945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165100</xdr:colOff>
          <xdr:row>12</xdr:row>
          <xdr:rowOff>114300</xdr:rowOff>
        </xdr:from>
        <xdr:to>
          <xdr:col>5</xdr:col>
          <xdr:colOff>2120900</xdr:colOff>
          <xdr:row>12</xdr:row>
          <xdr:rowOff>406400</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23</xdr:row>
          <xdr:rowOff>114300</xdr:rowOff>
        </xdr:from>
        <xdr:to>
          <xdr:col>5</xdr:col>
          <xdr:colOff>2120900</xdr:colOff>
          <xdr:row>23</xdr:row>
          <xdr:rowOff>419100</xdr:rowOff>
        </xdr:to>
        <xdr:sp macro="" textlink="">
          <xdr:nvSpPr>
            <xdr:cNvPr id="7171" name="Drop Dow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28</xdr:row>
          <xdr:rowOff>114300</xdr:rowOff>
        </xdr:from>
        <xdr:to>
          <xdr:col>5</xdr:col>
          <xdr:colOff>2120900</xdr:colOff>
          <xdr:row>28</xdr:row>
          <xdr:rowOff>419100</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31</xdr:row>
          <xdr:rowOff>114300</xdr:rowOff>
        </xdr:from>
        <xdr:to>
          <xdr:col>5</xdr:col>
          <xdr:colOff>2120900</xdr:colOff>
          <xdr:row>31</xdr:row>
          <xdr:rowOff>419100</xdr:rowOff>
        </xdr:to>
        <xdr:sp macro="" textlink="">
          <xdr:nvSpPr>
            <xdr:cNvPr id="7174" name="Drop Dow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13</xdr:row>
          <xdr:rowOff>127000</xdr:rowOff>
        </xdr:from>
        <xdr:to>
          <xdr:col>6</xdr:col>
          <xdr:colOff>2311400</xdr:colOff>
          <xdr:row>13</xdr:row>
          <xdr:rowOff>406400</xdr:rowOff>
        </xdr:to>
        <xdr:sp macro="" textlink="">
          <xdr:nvSpPr>
            <xdr:cNvPr id="7175" name="Drop Dow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14</xdr:row>
          <xdr:rowOff>101600</xdr:rowOff>
        </xdr:from>
        <xdr:to>
          <xdr:col>6</xdr:col>
          <xdr:colOff>2311400</xdr:colOff>
          <xdr:row>14</xdr:row>
          <xdr:rowOff>406400</xdr:rowOff>
        </xdr:to>
        <xdr:sp macro="" textlink="">
          <xdr:nvSpPr>
            <xdr:cNvPr id="7176" name="Drop Down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15</xdr:row>
          <xdr:rowOff>114300</xdr:rowOff>
        </xdr:from>
        <xdr:to>
          <xdr:col>6</xdr:col>
          <xdr:colOff>2311400</xdr:colOff>
          <xdr:row>15</xdr:row>
          <xdr:rowOff>419100</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16</xdr:row>
          <xdr:rowOff>114300</xdr:rowOff>
        </xdr:from>
        <xdr:to>
          <xdr:col>6</xdr:col>
          <xdr:colOff>2311400</xdr:colOff>
          <xdr:row>16</xdr:row>
          <xdr:rowOff>419100</xdr:rowOff>
        </xdr:to>
        <xdr:sp macro="" textlink="">
          <xdr:nvSpPr>
            <xdr:cNvPr id="7178" name="Drop Dow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17</xdr:row>
          <xdr:rowOff>114300</xdr:rowOff>
        </xdr:from>
        <xdr:to>
          <xdr:col>6</xdr:col>
          <xdr:colOff>2311400</xdr:colOff>
          <xdr:row>17</xdr:row>
          <xdr:rowOff>419100</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18</xdr:row>
          <xdr:rowOff>114300</xdr:rowOff>
        </xdr:from>
        <xdr:to>
          <xdr:col>6</xdr:col>
          <xdr:colOff>2311400</xdr:colOff>
          <xdr:row>18</xdr:row>
          <xdr:rowOff>419100</xdr:rowOff>
        </xdr:to>
        <xdr:sp macro="" textlink="">
          <xdr:nvSpPr>
            <xdr:cNvPr id="7180" name="Drop Down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20</xdr:row>
          <xdr:rowOff>101600</xdr:rowOff>
        </xdr:from>
        <xdr:to>
          <xdr:col>6</xdr:col>
          <xdr:colOff>2311400</xdr:colOff>
          <xdr:row>20</xdr:row>
          <xdr:rowOff>406400</xdr:rowOff>
        </xdr:to>
        <xdr:sp macro="" textlink="">
          <xdr:nvSpPr>
            <xdr:cNvPr id="7181" name="Drop Down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19</xdr:row>
          <xdr:rowOff>114300</xdr:rowOff>
        </xdr:from>
        <xdr:to>
          <xdr:col>6</xdr:col>
          <xdr:colOff>2311400</xdr:colOff>
          <xdr:row>19</xdr:row>
          <xdr:rowOff>419100</xdr:rowOff>
        </xdr:to>
        <xdr:sp macro="" textlink="">
          <xdr:nvSpPr>
            <xdr:cNvPr id="7182" name="Drop Down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21</xdr:row>
          <xdr:rowOff>114300</xdr:rowOff>
        </xdr:from>
        <xdr:to>
          <xdr:col>6</xdr:col>
          <xdr:colOff>2311400</xdr:colOff>
          <xdr:row>21</xdr:row>
          <xdr:rowOff>419100</xdr:rowOff>
        </xdr:to>
        <xdr:sp macro="" textlink="">
          <xdr:nvSpPr>
            <xdr:cNvPr id="7183" name="Drop Down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22</xdr:row>
          <xdr:rowOff>114300</xdr:rowOff>
        </xdr:from>
        <xdr:to>
          <xdr:col>6</xdr:col>
          <xdr:colOff>2311400</xdr:colOff>
          <xdr:row>22</xdr:row>
          <xdr:rowOff>419100</xdr:rowOff>
        </xdr:to>
        <xdr:sp macro="" textlink="">
          <xdr:nvSpPr>
            <xdr:cNvPr id="7184" name="Drop Down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24</xdr:row>
          <xdr:rowOff>114300</xdr:rowOff>
        </xdr:from>
        <xdr:to>
          <xdr:col>6</xdr:col>
          <xdr:colOff>2311400</xdr:colOff>
          <xdr:row>24</xdr:row>
          <xdr:rowOff>419100</xdr:rowOff>
        </xdr:to>
        <xdr:sp macro="" textlink="">
          <xdr:nvSpPr>
            <xdr:cNvPr id="7185" name="Drop Dow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25</xdr:row>
          <xdr:rowOff>114300</xdr:rowOff>
        </xdr:from>
        <xdr:to>
          <xdr:col>6</xdr:col>
          <xdr:colOff>2311400</xdr:colOff>
          <xdr:row>25</xdr:row>
          <xdr:rowOff>419100</xdr:rowOff>
        </xdr:to>
        <xdr:sp macro="" textlink="">
          <xdr:nvSpPr>
            <xdr:cNvPr id="7186" name="Drop Dow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27</xdr:row>
          <xdr:rowOff>114300</xdr:rowOff>
        </xdr:from>
        <xdr:to>
          <xdr:col>6</xdr:col>
          <xdr:colOff>2311400</xdr:colOff>
          <xdr:row>27</xdr:row>
          <xdr:rowOff>419100</xdr:rowOff>
        </xdr:to>
        <xdr:sp macro="" textlink="">
          <xdr:nvSpPr>
            <xdr:cNvPr id="7187" name="Drop Dow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29</xdr:row>
          <xdr:rowOff>114300</xdr:rowOff>
        </xdr:from>
        <xdr:to>
          <xdr:col>6</xdr:col>
          <xdr:colOff>2311400</xdr:colOff>
          <xdr:row>29</xdr:row>
          <xdr:rowOff>419100</xdr:rowOff>
        </xdr:to>
        <xdr:sp macro="" textlink="">
          <xdr:nvSpPr>
            <xdr:cNvPr id="7188" name="Drop Dow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30</xdr:row>
          <xdr:rowOff>114300</xdr:rowOff>
        </xdr:from>
        <xdr:to>
          <xdr:col>6</xdr:col>
          <xdr:colOff>2311400</xdr:colOff>
          <xdr:row>30</xdr:row>
          <xdr:rowOff>419100</xdr:rowOff>
        </xdr:to>
        <xdr:sp macro="" textlink="">
          <xdr:nvSpPr>
            <xdr:cNvPr id="7189" name="Drop Dow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32</xdr:row>
          <xdr:rowOff>114300</xdr:rowOff>
        </xdr:from>
        <xdr:to>
          <xdr:col>6</xdr:col>
          <xdr:colOff>2311400</xdr:colOff>
          <xdr:row>32</xdr:row>
          <xdr:rowOff>419100</xdr:rowOff>
        </xdr:to>
        <xdr:sp macro="" textlink="">
          <xdr:nvSpPr>
            <xdr:cNvPr id="7190" name="Drop Dow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33</xdr:row>
          <xdr:rowOff>114300</xdr:rowOff>
        </xdr:from>
        <xdr:to>
          <xdr:col>6</xdr:col>
          <xdr:colOff>2311400</xdr:colOff>
          <xdr:row>33</xdr:row>
          <xdr:rowOff>419100</xdr:rowOff>
        </xdr:to>
        <xdr:sp macro="" textlink="">
          <xdr:nvSpPr>
            <xdr:cNvPr id="7191" name="Drop Dow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34</xdr:row>
          <xdr:rowOff>114300</xdr:rowOff>
        </xdr:from>
        <xdr:to>
          <xdr:col>6</xdr:col>
          <xdr:colOff>2324100</xdr:colOff>
          <xdr:row>34</xdr:row>
          <xdr:rowOff>419100</xdr:rowOff>
        </xdr:to>
        <xdr:sp macro="" textlink="">
          <xdr:nvSpPr>
            <xdr:cNvPr id="7192" name="Drop Down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35</xdr:row>
          <xdr:rowOff>114300</xdr:rowOff>
        </xdr:from>
        <xdr:to>
          <xdr:col>6</xdr:col>
          <xdr:colOff>2324100</xdr:colOff>
          <xdr:row>35</xdr:row>
          <xdr:rowOff>419100</xdr:rowOff>
        </xdr:to>
        <xdr:sp macro="" textlink="">
          <xdr:nvSpPr>
            <xdr:cNvPr id="7193" name="Drop Down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36</xdr:row>
          <xdr:rowOff>101600</xdr:rowOff>
        </xdr:from>
        <xdr:to>
          <xdr:col>6</xdr:col>
          <xdr:colOff>2324100</xdr:colOff>
          <xdr:row>36</xdr:row>
          <xdr:rowOff>419100</xdr:rowOff>
        </xdr:to>
        <xdr:sp macro="" textlink="">
          <xdr:nvSpPr>
            <xdr:cNvPr id="7194" name="Drop Down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37</xdr:row>
          <xdr:rowOff>114300</xdr:rowOff>
        </xdr:from>
        <xdr:to>
          <xdr:col>6</xdr:col>
          <xdr:colOff>2311400</xdr:colOff>
          <xdr:row>37</xdr:row>
          <xdr:rowOff>419100</xdr:rowOff>
        </xdr:to>
        <xdr:sp macro="" textlink="">
          <xdr:nvSpPr>
            <xdr:cNvPr id="7195" name="Drop Down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38</xdr:row>
          <xdr:rowOff>114300</xdr:rowOff>
        </xdr:from>
        <xdr:to>
          <xdr:col>6</xdr:col>
          <xdr:colOff>2311400</xdr:colOff>
          <xdr:row>38</xdr:row>
          <xdr:rowOff>419100</xdr:rowOff>
        </xdr:to>
        <xdr:sp macro="" textlink="">
          <xdr:nvSpPr>
            <xdr:cNvPr id="7196" name="Drop Down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26</xdr:row>
          <xdr:rowOff>114300</xdr:rowOff>
        </xdr:from>
        <xdr:to>
          <xdr:col>6</xdr:col>
          <xdr:colOff>2311400</xdr:colOff>
          <xdr:row>26</xdr:row>
          <xdr:rowOff>419100</xdr:rowOff>
        </xdr:to>
        <xdr:sp macro="" textlink="">
          <xdr:nvSpPr>
            <xdr:cNvPr id="7197" name="Drop Down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12700</xdr:colOff>
      <xdr:row>3</xdr:row>
      <xdr:rowOff>12700</xdr:rowOff>
    </xdr:from>
    <xdr:to>
      <xdr:col>5</xdr:col>
      <xdr:colOff>254000</xdr:colOff>
      <xdr:row>6</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74700" y="520700"/>
          <a:ext cx="3594100" cy="939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254000</xdr:colOff>
          <xdr:row>13</xdr:row>
          <xdr:rowOff>127000</xdr:rowOff>
        </xdr:from>
        <xdr:to>
          <xdr:col>9</xdr:col>
          <xdr:colOff>2755900</xdr:colOff>
          <xdr:row>13</xdr:row>
          <xdr:rowOff>406400</xdr:rowOff>
        </xdr:to>
        <xdr:sp macro="" textlink="">
          <xdr:nvSpPr>
            <xdr:cNvPr id="7198" name="Drop Down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14</xdr:row>
          <xdr:rowOff>127000</xdr:rowOff>
        </xdr:from>
        <xdr:to>
          <xdr:col>9</xdr:col>
          <xdr:colOff>2755900</xdr:colOff>
          <xdr:row>14</xdr:row>
          <xdr:rowOff>406400</xdr:rowOff>
        </xdr:to>
        <xdr:sp macro="" textlink="">
          <xdr:nvSpPr>
            <xdr:cNvPr id="7199" name="Drop Down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15</xdr:row>
          <xdr:rowOff>127000</xdr:rowOff>
        </xdr:from>
        <xdr:to>
          <xdr:col>9</xdr:col>
          <xdr:colOff>2755900</xdr:colOff>
          <xdr:row>15</xdr:row>
          <xdr:rowOff>406400</xdr:rowOff>
        </xdr:to>
        <xdr:sp macro="" textlink="">
          <xdr:nvSpPr>
            <xdr:cNvPr id="7200" name="Drop Down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16</xdr:row>
          <xdr:rowOff>127000</xdr:rowOff>
        </xdr:from>
        <xdr:to>
          <xdr:col>9</xdr:col>
          <xdr:colOff>2755900</xdr:colOff>
          <xdr:row>16</xdr:row>
          <xdr:rowOff>406400</xdr:rowOff>
        </xdr:to>
        <xdr:sp macro="" textlink="">
          <xdr:nvSpPr>
            <xdr:cNvPr id="7201" name="Drop Down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17</xdr:row>
          <xdr:rowOff>127000</xdr:rowOff>
        </xdr:from>
        <xdr:to>
          <xdr:col>9</xdr:col>
          <xdr:colOff>2755900</xdr:colOff>
          <xdr:row>17</xdr:row>
          <xdr:rowOff>406400</xdr:rowOff>
        </xdr:to>
        <xdr:sp macro="" textlink="">
          <xdr:nvSpPr>
            <xdr:cNvPr id="7202" name="Drop Down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18</xdr:row>
          <xdr:rowOff>127000</xdr:rowOff>
        </xdr:from>
        <xdr:to>
          <xdr:col>9</xdr:col>
          <xdr:colOff>2755900</xdr:colOff>
          <xdr:row>18</xdr:row>
          <xdr:rowOff>406400</xdr:rowOff>
        </xdr:to>
        <xdr:sp macro="" textlink="">
          <xdr:nvSpPr>
            <xdr:cNvPr id="7203" name="Drop Down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19</xdr:row>
          <xdr:rowOff>127000</xdr:rowOff>
        </xdr:from>
        <xdr:to>
          <xdr:col>9</xdr:col>
          <xdr:colOff>2755900</xdr:colOff>
          <xdr:row>19</xdr:row>
          <xdr:rowOff>406400</xdr:rowOff>
        </xdr:to>
        <xdr:sp macro="" textlink="">
          <xdr:nvSpPr>
            <xdr:cNvPr id="7204" name="Drop Down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20</xdr:row>
          <xdr:rowOff>127000</xdr:rowOff>
        </xdr:from>
        <xdr:to>
          <xdr:col>9</xdr:col>
          <xdr:colOff>2755900</xdr:colOff>
          <xdr:row>20</xdr:row>
          <xdr:rowOff>406400</xdr:rowOff>
        </xdr:to>
        <xdr:sp macro="" textlink="">
          <xdr:nvSpPr>
            <xdr:cNvPr id="7205" name="Drop Down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21</xdr:row>
          <xdr:rowOff>127000</xdr:rowOff>
        </xdr:from>
        <xdr:to>
          <xdr:col>9</xdr:col>
          <xdr:colOff>2755900</xdr:colOff>
          <xdr:row>21</xdr:row>
          <xdr:rowOff>406400</xdr:rowOff>
        </xdr:to>
        <xdr:sp macro="" textlink="">
          <xdr:nvSpPr>
            <xdr:cNvPr id="7206" name="Drop Down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22</xdr:row>
          <xdr:rowOff>127000</xdr:rowOff>
        </xdr:from>
        <xdr:to>
          <xdr:col>9</xdr:col>
          <xdr:colOff>2755900</xdr:colOff>
          <xdr:row>22</xdr:row>
          <xdr:rowOff>406400</xdr:rowOff>
        </xdr:to>
        <xdr:sp macro="" textlink="">
          <xdr:nvSpPr>
            <xdr:cNvPr id="7207" name="Drop Down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24</xdr:row>
          <xdr:rowOff>127000</xdr:rowOff>
        </xdr:from>
        <xdr:to>
          <xdr:col>9</xdr:col>
          <xdr:colOff>2755900</xdr:colOff>
          <xdr:row>24</xdr:row>
          <xdr:rowOff>406400</xdr:rowOff>
        </xdr:to>
        <xdr:sp macro="" textlink="">
          <xdr:nvSpPr>
            <xdr:cNvPr id="7208" name="Drop Down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25</xdr:row>
          <xdr:rowOff>127000</xdr:rowOff>
        </xdr:from>
        <xdr:to>
          <xdr:col>9</xdr:col>
          <xdr:colOff>2755900</xdr:colOff>
          <xdr:row>25</xdr:row>
          <xdr:rowOff>406400</xdr:rowOff>
        </xdr:to>
        <xdr:sp macro="" textlink="">
          <xdr:nvSpPr>
            <xdr:cNvPr id="7209" name="Drop Down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26</xdr:row>
          <xdr:rowOff>127000</xdr:rowOff>
        </xdr:from>
        <xdr:to>
          <xdr:col>9</xdr:col>
          <xdr:colOff>2755900</xdr:colOff>
          <xdr:row>26</xdr:row>
          <xdr:rowOff>406400</xdr:rowOff>
        </xdr:to>
        <xdr:sp macro="" textlink="">
          <xdr:nvSpPr>
            <xdr:cNvPr id="7210" name="Drop Down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27</xdr:row>
          <xdr:rowOff>127000</xdr:rowOff>
        </xdr:from>
        <xdr:to>
          <xdr:col>9</xdr:col>
          <xdr:colOff>2755900</xdr:colOff>
          <xdr:row>27</xdr:row>
          <xdr:rowOff>406400</xdr:rowOff>
        </xdr:to>
        <xdr:sp macro="" textlink="">
          <xdr:nvSpPr>
            <xdr:cNvPr id="7211" name="Drop Down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29</xdr:row>
          <xdr:rowOff>127000</xdr:rowOff>
        </xdr:from>
        <xdr:to>
          <xdr:col>9</xdr:col>
          <xdr:colOff>2755900</xdr:colOff>
          <xdr:row>29</xdr:row>
          <xdr:rowOff>406400</xdr:rowOff>
        </xdr:to>
        <xdr:sp macro="" textlink="">
          <xdr:nvSpPr>
            <xdr:cNvPr id="7212" name="Drop Down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30</xdr:row>
          <xdr:rowOff>127000</xdr:rowOff>
        </xdr:from>
        <xdr:to>
          <xdr:col>9</xdr:col>
          <xdr:colOff>2755900</xdr:colOff>
          <xdr:row>30</xdr:row>
          <xdr:rowOff>406400</xdr:rowOff>
        </xdr:to>
        <xdr:sp macro="" textlink="">
          <xdr:nvSpPr>
            <xdr:cNvPr id="7213" name="Drop Down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32</xdr:row>
          <xdr:rowOff>127000</xdr:rowOff>
        </xdr:from>
        <xdr:to>
          <xdr:col>9</xdr:col>
          <xdr:colOff>2755900</xdr:colOff>
          <xdr:row>32</xdr:row>
          <xdr:rowOff>406400</xdr:rowOff>
        </xdr:to>
        <xdr:sp macro="" textlink="">
          <xdr:nvSpPr>
            <xdr:cNvPr id="7214" name="Drop Down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33</xdr:row>
          <xdr:rowOff>127000</xdr:rowOff>
        </xdr:from>
        <xdr:to>
          <xdr:col>9</xdr:col>
          <xdr:colOff>2755900</xdr:colOff>
          <xdr:row>33</xdr:row>
          <xdr:rowOff>406400</xdr:rowOff>
        </xdr:to>
        <xdr:sp macro="" textlink="">
          <xdr:nvSpPr>
            <xdr:cNvPr id="7215" name="Drop Down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34</xdr:row>
          <xdr:rowOff>114300</xdr:rowOff>
        </xdr:from>
        <xdr:to>
          <xdr:col>9</xdr:col>
          <xdr:colOff>2755900</xdr:colOff>
          <xdr:row>34</xdr:row>
          <xdr:rowOff>393700</xdr:rowOff>
        </xdr:to>
        <xdr:sp macro="" textlink="">
          <xdr:nvSpPr>
            <xdr:cNvPr id="7216" name="Drop Down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35</xdr:row>
          <xdr:rowOff>127000</xdr:rowOff>
        </xdr:from>
        <xdr:to>
          <xdr:col>9</xdr:col>
          <xdr:colOff>2755900</xdr:colOff>
          <xdr:row>35</xdr:row>
          <xdr:rowOff>406400</xdr:rowOff>
        </xdr:to>
        <xdr:sp macro="" textlink="">
          <xdr:nvSpPr>
            <xdr:cNvPr id="7217" name="Drop Down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36</xdr:row>
          <xdr:rowOff>127000</xdr:rowOff>
        </xdr:from>
        <xdr:to>
          <xdr:col>9</xdr:col>
          <xdr:colOff>2755900</xdr:colOff>
          <xdr:row>36</xdr:row>
          <xdr:rowOff>406400</xdr:rowOff>
        </xdr:to>
        <xdr:sp macro="" textlink="">
          <xdr:nvSpPr>
            <xdr:cNvPr id="7218" name="Drop Down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37</xdr:row>
          <xdr:rowOff>127000</xdr:rowOff>
        </xdr:from>
        <xdr:to>
          <xdr:col>9</xdr:col>
          <xdr:colOff>2755900</xdr:colOff>
          <xdr:row>37</xdr:row>
          <xdr:rowOff>406400</xdr:rowOff>
        </xdr:to>
        <xdr:sp macro="" textlink="">
          <xdr:nvSpPr>
            <xdr:cNvPr id="7219" name="Drop Down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38</xdr:row>
          <xdr:rowOff>127000</xdr:rowOff>
        </xdr:from>
        <xdr:to>
          <xdr:col>9</xdr:col>
          <xdr:colOff>2755900</xdr:colOff>
          <xdr:row>38</xdr:row>
          <xdr:rowOff>406400</xdr:rowOff>
        </xdr:to>
        <xdr:sp macro="" textlink="">
          <xdr:nvSpPr>
            <xdr:cNvPr id="7220" name="Drop Down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12</xdr:row>
          <xdr:rowOff>139700</xdr:rowOff>
        </xdr:from>
        <xdr:to>
          <xdr:col>9</xdr:col>
          <xdr:colOff>2755900</xdr:colOff>
          <xdr:row>12</xdr:row>
          <xdr:rowOff>419100</xdr:rowOff>
        </xdr:to>
        <xdr:sp macro="" textlink="">
          <xdr:nvSpPr>
            <xdr:cNvPr id="7221" name="Drop Down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23</xdr:row>
          <xdr:rowOff>127000</xdr:rowOff>
        </xdr:from>
        <xdr:to>
          <xdr:col>9</xdr:col>
          <xdr:colOff>2755900</xdr:colOff>
          <xdr:row>23</xdr:row>
          <xdr:rowOff>406400</xdr:rowOff>
        </xdr:to>
        <xdr:sp macro="" textlink="">
          <xdr:nvSpPr>
            <xdr:cNvPr id="7222" name="Drop Down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28</xdr:row>
          <xdr:rowOff>114300</xdr:rowOff>
        </xdr:from>
        <xdr:to>
          <xdr:col>9</xdr:col>
          <xdr:colOff>2755900</xdr:colOff>
          <xdr:row>28</xdr:row>
          <xdr:rowOff>393700</xdr:rowOff>
        </xdr:to>
        <xdr:sp macro="" textlink="">
          <xdr:nvSpPr>
            <xdr:cNvPr id="7223" name="Drop Down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31</xdr:row>
          <xdr:rowOff>127000</xdr:rowOff>
        </xdr:from>
        <xdr:to>
          <xdr:col>9</xdr:col>
          <xdr:colOff>2755900</xdr:colOff>
          <xdr:row>31</xdr:row>
          <xdr:rowOff>406400</xdr:rowOff>
        </xdr:to>
        <xdr:sp macro="" textlink="">
          <xdr:nvSpPr>
            <xdr:cNvPr id="7224" name="Drop Down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14</xdr:row>
          <xdr:rowOff>165100</xdr:rowOff>
        </xdr:from>
        <xdr:to>
          <xdr:col>7</xdr:col>
          <xdr:colOff>2400300</xdr:colOff>
          <xdr:row>14</xdr:row>
          <xdr:rowOff>508000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177800</xdr:rowOff>
        </xdr:from>
        <xdr:to>
          <xdr:col>7</xdr:col>
          <xdr:colOff>2400300</xdr:colOff>
          <xdr:row>16</xdr:row>
          <xdr:rowOff>520700</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190500</xdr:rowOff>
        </xdr:from>
        <xdr:to>
          <xdr:col>7</xdr:col>
          <xdr:colOff>2400300</xdr:colOff>
          <xdr:row>17</xdr:row>
          <xdr:rowOff>533400</xdr:rowOff>
        </xdr:to>
        <xdr:sp macro="" textlink="">
          <xdr:nvSpPr>
            <xdr:cNvPr id="4111" name="Drop Down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177800</xdr:rowOff>
        </xdr:from>
        <xdr:to>
          <xdr:col>7</xdr:col>
          <xdr:colOff>2400300</xdr:colOff>
          <xdr:row>34</xdr:row>
          <xdr:rowOff>520700</xdr:rowOff>
        </xdr:to>
        <xdr:sp macro="" textlink="">
          <xdr:nvSpPr>
            <xdr:cNvPr id="4112" name="Drop Down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18</xdr:row>
          <xdr:rowOff>177800</xdr:rowOff>
        </xdr:from>
        <xdr:to>
          <xdr:col>7</xdr:col>
          <xdr:colOff>2400300</xdr:colOff>
          <xdr:row>18</xdr:row>
          <xdr:rowOff>520700</xdr:rowOff>
        </xdr:to>
        <xdr:sp macro="" textlink="">
          <xdr:nvSpPr>
            <xdr:cNvPr id="4113" name="Drop Down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177800</xdr:rowOff>
        </xdr:from>
        <xdr:to>
          <xdr:col>7</xdr:col>
          <xdr:colOff>2400300</xdr:colOff>
          <xdr:row>19</xdr:row>
          <xdr:rowOff>520700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177800</xdr:rowOff>
        </xdr:from>
        <xdr:to>
          <xdr:col>7</xdr:col>
          <xdr:colOff>2400300</xdr:colOff>
          <xdr:row>20</xdr:row>
          <xdr:rowOff>520700</xdr:rowOff>
        </xdr:to>
        <xdr:sp macro="" textlink="">
          <xdr:nvSpPr>
            <xdr:cNvPr id="4116" name="Drop Down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215900</xdr:rowOff>
        </xdr:from>
        <xdr:to>
          <xdr:col>7</xdr:col>
          <xdr:colOff>2400300</xdr:colOff>
          <xdr:row>21</xdr:row>
          <xdr:rowOff>546100</xdr:rowOff>
        </xdr:to>
        <xdr:sp macro="" textlink="">
          <xdr:nvSpPr>
            <xdr:cNvPr id="4117" name="Drop Down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23</xdr:row>
          <xdr:rowOff>190500</xdr:rowOff>
        </xdr:from>
        <xdr:to>
          <xdr:col>7</xdr:col>
          <xdr:colOff>2400300</xdr:colOff>
          <xdr:row>23</xdr:row>
          <xdr:rowOff>533400</xdr:rowOff>
        </xdr:to>
        <xdr:sp macro="" textlink="">
          <xdr:nvSpPr>
            <xdr:cNvPr id="4118" name="Drop Down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24</xdr:row>
          <xdr:rowOff>177800</xdr:rowOff>
        </xdr:from>
        <xdr:to>
          <xdr:col>7</xdr:col>
          <xdr:colOff>2400300</xdr:colOff>
          <xdr:row>24</xdr:row>
          <xdr:rowOff>520700</xdr:rowOff>
        </xdr:to>
        <xdr:sp macro="" textlink="">
          <xdr:nvSpPr>
            <xdr:cNvPr id="4119" name="Drop Down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190500</xdr:rowOff>
        </xdr:from>
        <xdr:to>
          <xdr:col>7</xdr:col>
          <xdr:colOff>2400300</xdr:colOff>
          <xdr:row>25</xdr:row>
          <xdr:rowOff>546100</xdr:rowOff>
        </xdr:to>
        <xdr:sp macro="" textlink="">
          <xdr:nvSpPr>
            <xdr:cNvPr id="4120" name="Drop Down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32</xdr:row>
          <xdr:rowOff>203200</xdr:rowOff>
        </xdr:from>
        <xdr:to>
          <xdr:col>7</xdr:col>
          <xdr:colOff>2400300</xdr:colOff>
          <xdr:row>32</xdr:row>
          <xdr:rowOff>533400</xdr:rowOff>
        </xdr:to>
        <xdr:sp macro="" textlink="">
          <xdr:nvSpPr>
            <xdr:cNvPr id="4121" name="Drop Down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31</xdr:row>
          <xdr:rowOff>177800</xdr:rowOff>
        </xdr:from>
        <xdr:to>
          <xdr:col>7</xdr:col>
          <xdr:colOff>2400300</xdr:colOff>
          <xdr:row>31</xdr:row>
          <xdr:rowOff>520700</xdr:rowOff>
        </xdr:to>
        <xdr:sp macro="" textlink="">
          <xdr:nvSpPr>
            <xdr:cNvPr id="4122" name="Drop Down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177800</xdr:rowOff>
        </xdr:from>
        <xdr:to>
          <xdr:col>7</xdr:col>
          <xdr:colOff>2400300</xdr:colOff>
          <xdr:row>27</xdr:row>
          <xdr:rowOff>520700</xdr:rowOff>
        </xdr:to>
        <xdr:sp macro="" textlink="">
          <xdr:nvSpPr>
            <xdr:cNvPr id="4123" name="Drop Down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29</xdr:row>
          <xdr:rowOff>190500</xdr:rowOff>
        </xdr:from>
        <xdr:to>
          <xdr:col>7</xdr:col>
          <xdr:colOff>2400300</xdr:colOff>
          <xdr:row>29</xdr:row>
          <xdr:rowOff>533400</xdr:rowOff>
        </xdr:to>
        <xdr:sp macro="" textlink="">
          <xdr:nvSpPr>
            <xdr:cNvPr id="4124" name="Drop Down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50</xdr:row>
          <xdr:rowOff>177800</xdr:rowOff>
        </xdr:from>
        <xdr:to>
          <xdr:col>7</xdr:col>
          <xdr:colOff>2400300</xdr:colOff>
          <xdr:row>50</xdr:row>
          <xdr:rowOff>520700</xdr:rowOff>
        </xdr:to>
        <xdr:sp macro="" textlink="">
          <xdr:nvSpPr>
            <xdr:cNvPr id="4125" name="Drop Down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203200</xdr:rowOff>
        </xdr:from>
        <xdr:to>
          <xdr:col>7</xdr:col>
          <xdr:colOff>2400300</xdr:colOff>
          <xdr:row>52</xdr:row>
          <xdr:rowOff>533400</xdr:rowOff>
        </xdr:to>
        <xdr:sp macro="" textlink="">
          <xdr:nvSpPr>
            <xdr:cNvPr id="4126" name="Drop Down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54</xdr:row>
          <xdr:rowOff>190500</xdr:rowOff>
        </xdr:from>
        <xdr:to>
          <xdr:col>7</xdr:col>
          <xdr:colOff>2400300</xdr:colOff>
          <xdr:row>54</xdr:row>
          <xdr:rowOff>533400</xdr:rowOff>
        </xdr:to>
        <xdr:sp macro="" textlink="">
          <xdr:nvSpPr>
            <xdr:cNvPr id="4127" name="Drop Down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xdr:row>
          <xdr:rowOff>203200</xdr:rowOff>
        </xdr:from>
        <xdr:to>
          <xdr:col>7</xdr:col>
          <xdr:colOff>2400300</xdr:colOff>
          <xdr:row>57</xdr:row>
          <xdr:rowOff>533400</xdr:rowOff>
        </xdr:to>
        <xdr:sp macro="" textlink="">
          <xdr:nvSpPr>
            <xdr:cNvPr id="4128" name="Drop Down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177800</xdr:rowOff>
        </xdr:from>
        <xdr:to>
          <xdr:col>7</xdr:col>
          <xdr:colOff>2400300</xdr:colOff>
          <xdr:row>58</xdr:row>
          <xdr:rowOff>533400</xdr:rowOff>
        </xdr:to>
        <xdr:sp macro="" textlink="">
          <xdr:nvSpPr>
            <xdr:cNvPr id="4129" name="Drop Down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63</xdr:row>
          <xdr:rowOff>177800</xdr:rowOff>
        </xdr:from>
        <xdr:to>
          <xdr:col>7</xdr:col>
          <xdr:colOff>2400300</xdr:colOff>
          <xdr:row>63</xdr:row>
          <xdr:rowOff>520700</xdr:rowOff>
        </xdr:to>
        <xdr:sp macro="" textlink="">
          <xdr:nvSpPr>
            <xdr:cNvPr id="4130" name="Drop Down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59</xdr:row>
          <xdr:rowOff>177800</xdr:rowOff>
        </xdr:from>
        <xdr:to>
          <xdr:col>7</xdr:col>
          <xdr:colOff>2400300</xdr:colOff>
          <xdr:row>59</xdr:row>
          <xdr:rowOff>520700</xdr:rowOff>
        </xdr:to>
        <xdr:sp macro="" textlink="">
          <xdr:nvSpPr>
            <xdr:cNvPr id="4131" name="Drop Down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60</xdr:row>
          <xdr:rowOff>177800</xdr:rowOff>
        </xdr:from>
        <xdr:to>
          <xdr:col>7</xdr:col>
          <xdr:colOff>2400300</xdr:colOff>
          <xdr:row>60</xdr:row>
          <xdr:rowOff>520700</xdr:rowOff>
        </xdr:to>
        <xdr:sp macro="" textlink="">
          <xdr:nvSpPr>
            <xdr:cNvPr id="4132" name="Drop Down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61</xdr:row>
          <xdr:rowOff>177800</xdr:rowOff>
        </xdr:from>
        <xdr:to>
          <xdr:col>7</xdr:col>
          <xdr:colOff>2400300</xdr:colOff>
          <xdr:row>61</xdr:row>
          <xdr:rowOff>533400</xdr:rowOff>
        </xdr:to>
        <xdr:sp macro="" textlink="">
          <xdr:nvSpPr>
            <xdr:cNvPr id="4133" name="Drop Down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36</xdr:row>
          <xdr:rowOff>177800</xdr:rowOff>
        </xdr:from>
        <xdr:to>
          <xdr:col>7</xdr:col>
          <xdr:colOff>2400300</xdr:colOff>
          <xdr:row>36</xdr:row>
          <xdr:rowOff>520700</xdr:rowOff>
        </xdr:to>
        <xdr:sp macro="" textlink="">
          <xdr:nvSpPr>
            <xdr:cNvPr id="4143" name="Drop Down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177800</xdr:rowOff>
        </xdr:from>
        <xdr:to>
          <xdr:col>7</xdr:col>
          <xdr:colOff>2400300</xdr:colOff>
          <xdr:row>38</xdr:row>
          <xdr:rowOff>508000</xdr:rowOff>
        </xdr:to>
        <xdr:sp macro="" textlink="">
          <xdr:nvSpPr>
            <xdr:cNvPr id="4144" name="Drop Down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190500</xdr:rowOff>
        </xdr:from>
        <xdr:to>
          <xdr:col>7</xdr:col>
          <xdr:colOff>2400300</xdr:colOff>
          <xdr:row>39</xdr:row>
          <xdr:rowOff>533400</xdr:rowOff>
        </xdr:to>
        <xdr:sp macro="" textlink="">
          <xdr:nvSpPr>
            <xdr:cNvPr id="4145" name="Drop Down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190500</xdr:rowOff>
        </xdr:from>
        <xdr:to>
          <xdr:col>7</xdr:col>
          <xdr:colOff>2400300</xdr:colOff>
          <xdr:row>41</xdr:row>
          <xdr:rowOff>520700</xdr:rowOff>
        </xdr:to>
        <xdr:sp macro="" textlink="">
          <xdr:nvSpPr>
            <xdr:cNvPr id="4146" name="Drop Down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177800</xdr:rowOff>
        </xdr:from>
        <xdr:to>
          <xdr:col>7</xdr:col>
          <xdr:colOff>2400300</xdr:colOff>
          <xdr:row>48</xdr:row>
          <xdr:rowOff>533400</xdr:rowOff>
        </xdr:to>
        <xdr:sp macro="" textlink="">
          <xdr:nvSpPr>
            <xdr:cNvPr id="4147" name="Drop Down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177800</xdr:rowOff>
        </xdr:from>
        <xdr:to>
          <xdr:col>7</xdr:col>
          <xdr:colOff>2400300</xdr:colOff>
          <xdr:row>44</xdr:row>
          <xdr:rowOff>520700</xdr:rowOff>
        </xdr:to>
        <xdr:sp macro="" textlink="">
          <xdr:nvSpPr>
            <xdr:cNvPr id="4148" name="Drop Down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177800</xdr:rowOff>
        </xdr:from>
        <xdr:to>
          <xdr:col>7</xdr:col>
          <xdr:colOff>2400300</xdr:colOff>
          <xdr:row>45</xdr:row>
          <xdr:rowOff>520700</xdr:rowOff>
        </xdr:to>
        <xdr:sp macro="" textlink="">
          <xdr:nvSpPr>
            <xdr:cNvPr id="4149" name="Drop Down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46</xdr:row>
          <xdr:rowOff>177800</xdr:rowOff>
        </xdr:from>
        <xdr:to>
          <xdr:col>7</xdr:col>
          <xdr:colOff>2400300</xdr:colOff>
          <xdr:row>46</xdr:row>
          <xdr:rowOff>520700</xdr:rowOff>
        </xdr:to>
        <xdr:sp macro="" textlink="">
          <xdr:nvSpPr>
            <xdr:cNvPr id="4150" name="Drop Down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47</xdr:row>
          <xdr:rowOff>177800</xdr:rowOff>
        </xdr:from>
        <xdr:to>
          <xdr:col>7</xdr:col>
          <xdr:colOff>2400300</xdr:colOff>
          <xdr:row>47</xdr:row>
          <xdr:rowOff>533400</xdr:rowOff>
        </xdr:to>
        <xdr:sp macro="" textlink="">
          <xdr:nvSpPr>
            <xdr:cNvPr id="4151" name="Drop Down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88</xdr:row>
          <xdr:rowOff>190500</xdr:rowOff>
        </xdr:from>
        <xdr:to>
          <xdr:col>7</xdr:col>
          <xdr:colOff>2400300</xdr:colOff>
          <xdr:row>88</xdr:row>
          <xdr:rowOff>533400</xdr:rowOff>
        </xdr:to>
        <xdr:sp macro="" textlink="">
          <xdr:nvSpPr>
            <xdr:cNvPr id="4152" name="Drop Down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87</xdr:row>
          <xdr:rowOff>177800</xdr:rowOff>
        </xdr:from>
        <xdr:to>
          <xdr:col>7</xdr:col>
          <xdr:colOff>2400300</xdr:colOff>
          <xdr:row>87</xdr:row>
          <xdr:rowOff>508000</xdr:rowOff>
        </xdr:to>
        <xdr:sp macro="" textlink="">
          <xdr:nvSpPr>
            <xdr:cNvPr id="4153" name="Drop Down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90</xdr:row>
          <xdr:rowOff>177800</xdr:rowOff>
        </xdr:from>
        <xdr:to>
          <xdr:col>7</xdr:col>
          <xdr:colOff>2400300</xdr:colOff>
          <xdr:row>90</xdr:row>
          <xdr:rowOff>533400</xdr:rowOff>
        </xdr:to>
        <xdr:sp macro="" textlink="">
          <xdr:nvSpPr>
            <xdr:cNvPr id="4154" name="Drop Down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92</xdr:row>
          <xdr:rowOff>190500</xdr:rowOff>
        </xdr:from>
        <xdr:to>
          <xdr:col>7</xdr:col>
          <xdr:colOff>2400300</xdr:colOff>
          <xdr:row>92</xdr:row>
          <xdr:rowOff>520700</xdr:rowOff>
        </xdr:to>
        <xdr:sp macro="" textlink="">
          <xdr:nvSpPr>
            <xdr:cNvPr id="4155" name="Drop Down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93</xdr:row>
          <xdr:rowOff>177800</xdr:rowOff>
        </xdr:from>
        <xdr:to>
          <xdr:col>7</xdr:col>
          <xdr:colOff>2400300</xdr:colOff>
          <xdr:row>93</xdr:row>
          <xdr:rowOff>533400</xdr:rowOff>
        </xdr:to>
        <xdr:sp macro="" textlink="">
          <xdr:nvSpPr>
            <xdr:cNvPr id="4156" name="Drop Down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94</xdr:row>
          <xdr:rowOff>177800</xdr:rowOff>
        </xdr:from>
        <xdr:to>
          <xdr:col>7</xdr:col>
          <xdr:colOff>2400300</xdr:colOff>
          <xdr:row>94</xdr:row>
          <xdr:rowOff>520700</xdr:rowOff>
        </xdr:to>
        <xdr:sp macro="" textlink="">
          <xdr:nvSpPr>
            <xdr:cNvPr id="4157" name="Drop Down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95</xdr:row>
          <xdr:rowOff>177800</xdr:rowOff>
        </xdr:from>
        <xdr:to>
          <xdr:col>7</xdr:col>
          <xdr:colOff>2400300</xdr:colOff>
          <xdr:row>95</xdr:row>
          <xdr:rowOff>520700</xdr:rowOff>
        </xdr:to>
        <xdr:sp macro="" textlink="">
          <xdr:nvSpPr>
            <xdr:cNvPr id="4158" name="Drop Down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96</xdr:row>
          <xdr:rowOff>190500</xdr:rowOff>
        </xdr:from>
        <xdr:to>
          <xdr:col>7</xdr:col>
          <xdr:colOff>2400300</xdr:colOff>
          <xdr:row>96</xdr:row>
          <xdr:rowOff>533400</xdr:rowOff>
        </xdr:to>
        <xdr:sp macro="" textlink="">
          <xdr:nvSpPr>
            <xdr:cNvPr id="4159" name="Drop Down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64</xdr:row>
          <xdr:rowOff>177800</xdr:rowOff>
        </xdr:from>
        <xdr:to>
          <xdr:col>7</xdr:col>
          <xdr:colOff>2400300</xdr:colOff>
          <xdr:row>64</xdr:row>
          <xdr:rowOff>533400</xdr:rowOff>
        </xdr:to>
        <xdr:sp macro="" textlink="">
          <xdr:nvSpPr>
            <xdr:cNvPr id="4160" name="Drop Down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77</xdr:row>
          <xdr:rowOff>177800</xdr:rowOff>
        </xdr:from>
        <xdr:to>
          <xdr:col>7</xdr:col>
          <xdr:colOff>2400300</xdr:colOff>
          <xdr:row>77</xdr:row>
          <xdr:rowOff>520700</xdr:rowOff>
        </xdr:to>
        <xdr:sp macro="" textlink="">
          <xdr:nvSpPr>
            <xdr:cNvPr id="4161" name="Drop Down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78</xdr:row>
          <xdr:rowOff>177800</xdr:rowOff>
        </xdr:from>
        <xdr:to>
          <xdr:col>7</xdr:col>
          <xdr:colOff>2400300</xdr:colOff>
          <xdr:row>78</xdr:row>
          <xdr:rowOff>508000</xdr:rowOff>
        </xdr:to>
        <xdr:sp macro="" textlink="">
          <xdr:nvSpPr>
            <xdr:cNvPr id="4162" name="Drop Down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79</xdr:row>
          <xdr:rowOff>190500</xdr:rowOff>
        </xdr:from>
        <xdr:to>
          <xdr:col>7</xdr:col>
          <xdr:colOff>2400300</xdr:colOff>
          <xdr:row>79</xdr:row>
          <xdr:rowOff>508000</xdr:rowOff>
        </xdr:to>
        <xdr:sp macro="" textlink="">
          <xdr:nvSpPr>
            <xdr:cNvPr id="4164" name="Drop Down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80</xdr:row>
          <xdr:rowOff>177800</xdr:rowOff>
        </xdr:from>
        <xdr:to>
          <xdr:col>7</xdr:col>
          <xdr:colOff>2400300</xdr:colOff>
          <xdr:row>80</xdr:row>
          <xdr:rowOff>533400</xdr:rowOff>
        </xdr:to>
        <xdr:sp macro="" textlink="">
          <xdr:nvSpPr>
            <xdr:cNvPr id="4165" name="Drop Down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81</xdr:row>
          <xdr:rowOff>190500</xdr:rowOff>
        </xdr:from>
        <xdr:to>
          <xdr:col>7</xdr:col>
          <xdr:colOff>2400300</xdr:colOff>
          <xdr:row>81</xdr:row>
          <xdr:rowOff>533400</xdr:rowOff>
        </xdr:to>
        <xdr:sp macro="" textlink="">
          <xdr:nvSpPr>
            <xdr:cNvPr id="4166" name="Drop Down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82</xdr:row>
          <xdr:rowOff>177800</xdr:rowOff>
        </xdr:from>
        <xdr:to>
          <xdr:col>7</xdr:col>
          <xdr:colOff>2400300</xdr:colOff>
          <xdr:row>82</xdr:row>
          <xdr:rowOff>520700</xdr:rowOff>
        </xdr:to>
        <xdr:sp macro="" textlink="">
          <xdr:nvSpPr>
            <xdr:cNvPr id="4167" name="Drop Down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83</xdr:row>
          <xdr:rowOff>203200</xdr:rowOff>
        </xdr:from>
        <xdr:to>
          <xdr:col>7</xdr:col>
          <xdr:colOff>2400300</xdr:colOff>
          <xdr:row>83</xdr:row>
          <xdr:rowOff>546100</xdr:rowOff>
        </xdr:to>
        <xdr:sp macro="" textlink="">
          <xdr:nvSpPr>
            <xdr:cNvPr id="4168" name="Drop Down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85</xdr:row>
          <xdr:rowOff>165100</xdr:rowOff>
        </xdr:from>
        <xdr:to>
          <xdr:col>7</xdr:col>
          <xdr:colOff>2400300</xdr:colOff>
          <xdr:row>85</xdr:row>
          <xdr:rowOff>520700</xdr:rowOff>
        </xdr:to>
        <xdr:sp macro="" textlink="">
          <xdr:nvSpPr>
            <xdr:cNvPr id="4169" name="Drop Down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68</xdr:row>
          <xdr:rowOff>165100</xdr:rowOff>
        </xdr:from>
        <xdr:to>
          <xdr:col>7</xdr:col>
          <xdr:colOff>2400300</xdr:colOff>
          <xdr:row>68</xdr:row>
          <xdr:rowOff>508000</xdr:rowOff>
        </xdr:to>
        <xdr:sp macro="" textlink="">
          <xdr:nvSpPr>
            <xdr:cNvPr id="4170" name="Drop Down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70</xdr:row>
          <xdr:rowOff>177800</xdr:rowOff>
        </xdr:from>
        <xdr:to>
          <xdr:col>7</xdr:col>
          <xdr:colOff>2400300</xdr:colOff>
          <xdr:row>70</xdr:row>
          <xdr:rowOff>508000</xdr:rowOff>
        </xdr:to>
        <xdr:sp macro="" textlink="">
          <xdr:nvSpPr>
            <xdr:cNvPr id="4171" name="Drop Down 75" hidden="1">
              <a:extLst>
                <a:ext uri="{63B3BB69-23CF-44E3-9099-C40C66FF867C}">
                  <a14:compatExt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71</xdr:row>
          <xdr:rowOff>165100</xdr:rowOff>
        </xdr:from>
        <xdr:to>
          <xdr:col>7</xdr:col>
          <xdr:colOff>2400300</xdr:colOff>
          <xdr:row>71</xdr:row>
          <xdr:rowOff>520700</xdr:rowOff>
        </xdr:to>
        <xdr:sp macro="" textlink="">
          <xdr:nvSpPr>
            <xdr:cNvPr id="4172" name="Drop Down 76" hidden="1">
              <a:extLst>
                <a:ext uri="{63B3BB69-23CF-44E3-9099-C40C66FF867C}">
                  <a14:compatExt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72</xdr:row>
          <xdr:rowOff>190500</xdr:rowOff>
        </xdr:from>
        <xdr:to>
          <xdr:col>7</xdr:col>
          <xdr:colOff>2400300</xdr:colOff>
          <xdr:row>72</xdr:row>
          <xdr:rowOff>533400</xdr:rowOff>
        </xdr:to>
        <xdr:sp macro="" textlink="">
          <xdr:nvSpPr>
            <xdr:cNvPr id="4173" name="Drop Down 77"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74</xdr:row>
          <xdr:rowOff>177800</xdr:rowOff>
        </xdr:from>
        <xdr:to>
          <xdr:col>7</xdr:col>
          <xdr:colOff>2400300</xdr:colOff>
          <xdr:row>74</xdr:row>
          <xdr:rowOff>520700</xdr:rowOff>
        </xdr:to>
        <xdr:sp macro="" textlink="">
          <xdr:nvSpPr>
            <xdr:cNvPr id="4174" name="Drop Down 78"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75</xdr:row>
          <xdr:rowOff>165100</xdr:rowOff>
        </xdr:from>
        <xdr:to>
          <xdr:col>7</xdr:col>
          <xdr:colOff>2400300</xdr:colOff>
          <xdr:row>75</xdr:row>
          <xdr:rowOff>508000</xdr:rowOff>
        </xdr:to>
        <xdr:sp macro="" textlink="">
          <xdr:nvSpPr>
            <xdr:cNvPr id="4175" name="Drop Down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76</xdr:row>
          <xdr:rowOff>177800</xdr:rowOff>
        </xdr:from>
        <xdr:to>
          <xdr:col>7</xdr:col>
          <xdr:colOff>2400300</xdr:colOff>
          <xdr:row>76</xdr:row>
          <xdr:rowOff>533400</xdr:rowOff>
        </xdr:to>
        <xdr:sp macro="" textlink="">
          <xdr:nvSpPr>
            <xdr:cNvPr id="4176" name="Drop Down 80" hidden="1">
              <a:extLst>
                <a:ext uri="{63B3BB69-23CF-44E3-9099-C40C66FF867C}">
                  <a14:compatExt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65</xdr:row>
          <xdr:rowOff>177800</xdr:rowOff>
        </xdr:from>
        <xdr:to>
          <xdr:col>7</xdr:col>
          <xdr:colOff>2400300</xdr:colOff>
          <xdr:row>65</xdr:row>
          <xdr:rowOff>533400</xdr:rowOff>
        </xdr:to>
        <xdr:sp macro="" textlink="">
          <xdr:nvSpPr>
            <xdr:cNvPr id="4177" name="Drop Down 81"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12700</xdr:colOff>
      <xdr:row>3</xdr:row>
      <xdr:rowOff>12700</xdr:rowOff>
    </xdr:from>
    <xdr:to>
      <xdr:col>5</xdr:col>
      <xdr:colOff>2895600</xdr:colOff>
      <xdr:row>6</xdr:row>
      <xdr:rowOff>190500</xdr:rowOff>
    </xdr:to>
    <xdr:pic>
      <xdr:nvPicPr>
        <xdr:cNvPr id="4" name="Picture 2">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774700" y="520700"/>
          <a:ext cx="3594100" cy="939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12</xdr:col>
      <xdr:colOff>9619</xdr:colOff>
      <xdr:row>1</xdr:row>
      <xdr:rowOff>17765</xdr:rowOff>
    </xdr:from>
    <xdr:to>
      <xdr:col>23</xdr:col>
      <xdr:colOff>1070</xdr:colOff>
      <xdr:row>20</xdr:row>
      <xdr:rowOff>299662</xdr:rowOff>
    </xdr:to>
    <xdr:graphicFrame macro="">
      <xdr:nvGraphicFramePr>
        <xdr:cNvPr id="3" name="Chart 4">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15875</xdr:colOff>
      <xdr:row>22</xdr:row>
      <xdr:rowOff>27496</xdr:rowOff>
    </xdr:from>
    <xdr:to>
      <xdr:col>23</xdr:col>
      <xdr:colOff>14270</xdr:colOff>
      <xdr:row>46</xdr:row>
      <xdr:rowOff>242584</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12700</xdr:colOff>
      <xdr:row>3</xdr:row>
      <xdr:rowOff>12700</xdr:rowOff>
    </xdr:from>
    <xdr:to>
      <xdr:col>4</xdr:col>
      <xdr:colOff>3289300</xdr:colOff>
      <xdr:row>6</xdr:row>
      <xdr:rowOff>190499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a:stretch>
          <a:fillRect/>
        </a:stretch>
      </xdr:blipFill>
      <xdr:spPr>
        <a:xfrm>
          <a:off x="774700" y="520700"/>
          <a:ext cx="3594100" cy="939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3.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55" Type="http://schemas.openxmlformats.org/officeDocument/2006/relationships/ctrlProp" Target="../ctrlProps/ctrlProp107.xml"/><Relationship Id="rId7" Type="http://schemas.openxmlformats.org/officeDocument/2006/relationships/ctrlProp" Target="../ctrlProps/ctrlProp59.xml"/><Relationship Id="rId2" Type="http://schemas.openxmlformats.org/officeDocument/2006/relationships/vmlDrawing" Target="../drawings/vmlDrawing2.vml"/><Relationship Id="rId16" Type="http://schemas.openxmlformats.org/officeDocument/2006/relationships/ctrlProp" Target="../ctrlProps/ctrlProp68.xml"/><Relationship Id="rId29" Type="http://schemas.openxmlformats.org/officeDocument/2006/relationships/ctrlProp" Target="../ctrlProps/ctrlProp81.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trlProp" Target="../ctrlProps/ctrlProp105.xml"/><Relationship Id="rId58" Type="http://schemas.openxmlformats.org/officeDocument/2006/relationships/ctrlProp" Target="../ctrlProps/ctrlProp110.xml"/><Relationship Id="rId5" Type="http://schemas.openxmlformats.org/officeDocument/2006/relationships/ctrlProp" Target="../ctrlProps/ctrlProp57.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56" Type="http://schemas.openxmlformats.org/officeDocument/2006/relationships/ctrlProp" Target="../ctrlProps/ctrlProp108.xml"/><Relationship Id="rId8" Type="http://schemas.openxmlformats.org/officeDocument/2006/relationships/ctrlProp" Target="../ctrlProps/ctrlProp60.xml"/><Relationship Id="rId51" Type="http://schemas.openxmlformats.org/officeDocument/2006/relationships/ctrlProp" Target="../ctrlProps/ctrlProp103.xml"/><Relationship Id="rId3" Type="http://schemas.openxmlformats.org/officeDocument/2006/relationships/ctrlProp" Target="../ctrlProps/ctrlProp55.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59" Type="http://schemas.openxmlformats.org/officeDocument/2006/relationships/ctrlProp" Target="../ctrlProps/ctrlProp111.xml"/><Relationship Id="rId20" Type="http://schemas.openxmlformats.org/officeDocument/2006/relationships/ctrlProp" Target="../ctrlProps/ctrlProp72.xml"/><Relationship Id="rId41" Type="http://schemas.openxmlformats.org/officeDocument/2006/relationships/ctrlProp" Target="../ctrlProps/ctrlProp93.xml"/><Relationship Id="rId54" Type="http://schemas.openxmlformats.org/officeDocument/2006/relationships/ctrlProp" Target="../ctrlProps/ctrlProp106.xml"/><Relationship Id="rId1" Type="http://schemas.openxmlformats.org/officeDocument/2006/relationships/drawing" Target="../drawings/drawing4.xml"/><Relationship Id="rId6" Type="http://schemas.openxmlformats.org/officeDocument/2006/relationships/ctrlProp" Target="../ctrlProps/ctrlProp58.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57" Type="http://schemas.openxmlformats.org/officeDocument/2006/relationships/ctrlProp" Target="../ctrlProps/ctrlProp109.xml"/><Relationship Id="rId10" Type="http://schemas.openxmlformats.org/officeDocument/2006/relationships/ctrlProp" Target="../ctrlProps/ctrlProp62.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60" Type="http://schemas.openxmlformats.org/officeDocument/2006/relationships/ctrlProp" Target="../ctrlProps/ctrlProp1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4E58-9A0A-B34B-9F59-8C5F5B6BBFEF}">
  <sheetPr>
    <tabColor theme="7" tint="0.79998168889431442"/>
  </sheetPr>
  <dimension ref="A1:R169"/>
  <sheetViews>
    <sheetView showGridLines="0" showRowColHeaders="0" tabSelected="1" workbookViewId="0">
      <pane ySplit="7" topLeftCell="A8" activePane="bottomLeft" state="frozen"/>
      <selection pane="bottomLeft" activeCell="M19" sqref="M19"/>
    </sheetView>
  </sheetViews>
  <sheetFormatPr baseColWidth="10" defaultColWidth="0" defaultRowHeight="20" customHeight="1" zeroHeight="1" x14ac:dyDescent="0.2"/>
  <cols>
    <col min="1" max="2" width="6.6640625" style="57" customWidth="1"/>
    <col min="3" max="3" width="1.6640625" style="57" customWidth="1"/>
    <col min="4" max="4" width="5.83203125" style="57" customWidth="1"/>
    <col min="5" max="5" width="3.33203125" style="132" customWidth="1"/>
    <col min="6" max="15" width="10.83203125" style="57" customWidth="1"/>
    <col min="16" max="16" width="1.6640625" style="57" customWidth="1"/>
    <col min="17" max="17" width="6.6640625" style="57" customWidth="1"/>
    <col min="18" max="18" width="10.83203125" style="57" customWidth="1"/>
    <col min="19" max="16384" width="10.83203125" style="57" hidden="1"/>
  </cols>
  <sheetData>
    <row r="1" spans="2:17" ht="20" customHeight="1" thickBot="1" x14ac:dyDescent="0.25"/>
    <row r="2" spans="2:17" ht="20" customHeight="1" x14ac:dyDescent="0.2">
      <c r="B2" s="238"/>
      <c r="C2" s="239"/>
      <c r="D2" s="239"/>
      <c r="E2" s="241"/>
      <c r="F2" s="239"/>
      <c r="G2" s="239"/>
      <c r="H2" s="239"/>
      <c r="I2" s="239"/>
      <c r="J2" s="239"/>
      <c r="K2" s="239"/>
      <c r="L2" s="239"/>
      <c r="M2" s="239"/>
      <c r="N2" s="239"/>
      <c r="O2" s="239"/>
      <c r="P2" s="239"/>
      <c r="Q2" s="242"/>
    </row>
    <row r="3" spans="2:17" ht="20" customHeight="1" x14ac:dyDescent="0.2">
      <c r="B3" s="243"/>
      <c r="Q3" s="244"/>
    </row>
    <row r="4" spans="2:17" ht="20" customHeight="1" x14ac:dyDescent="0.2">
      <c r="B4" s="243"/>
      <c r="M4" s="245"/>
      <c r="N4" s="245"/>
      <c r="O4" s="245"/>
      <c r="P4" s="245"/>
      <c r="Q4" s="244"/>
    </row>
    <row r="5" spans="2:17" ht="20" customHeight="1" x14ac:dyDescent="0.2">
      <c r="B5" s="243"/>
      <c r="L5" s="324" t="s">
        <v>0</v>
      </c>
      <c r="M5" s="324"/>
      <c r="N5" s="324"/>
      <c r="O5" s="324"/>
      <c r="P5" s="324"/>
      <c r="Q5" s="246"/>
    </row>
    <row r="6" spans="2:17" ht="20" customHeight="1" x14ac:dyDescent="0.2">
      <c r="B6" s="243"/>
      <c r="L6" s="324"/>
      <c r="M6" s="324"/>
      <c r="N6" s="324"/>
      <c r="O6" s="324"/>
      <c r="P6" s="324"/>
      <c r="Q6" s="246"/>
    </row>
    <row r="7" spans="2:17" ht="20" customHeight="1" x14ac:dyDescent="0.2">
      <c r="B7" s="243"/>
      <c r="L7" s="324"/>
      <c r="M7" s="324"/>
      <c r="N7" s="324"/>
      <c r="O7" s="324"/>
      <c r="P7" s="324"/>
      <c r="Q7" s="246"/>
    </row>
    <row r="8" spans="2:17" ht="20" customHeight="1" x14ac:dyDescent="0.2">
      <c r="B8" s="243"/>
      <c r="Q8" s="244"/>
    </row>
    <row r="9" spans="2:17" ht="20" customHeight="1" x14ac:dyDescent="0.2">
      <c r="B9" s="243"/>
      <c r="Q9" s="244"/>
    </row>
    <row r="10" spans="2:17" ht="35" customHeight="1" x14ac:dyDescent="0.2">
      <c r="B10" s="243"/>
      <c r="C10" s="247"/>
      <c r="D10" s="248" t="s">
        <v>1</v>
      </c>
      <c r="E10" s="249"/>
      <c r="F10" s="250"/>
      <c r="G10" s="250"/>
      <c r="H10" s="250"/>
      <c r="I10" s="250"/>
      <c r="J10" s="250"/>
      <c r="K10" s="250"/>
      <c r="L10" s="250"/>
      <c r="M10" s="250"/>
      <c r="N10" s="250"/>
      <c r="O10" s="250"/>
      <c r="P10" s="250"/>
      <c r="Q10" s="244"/>
    </row>
    <row r="11" spans="2:17" ht="20" customHeight="1" x14ac:dyDescent="0.2">
      <c r="B11" s="243"/>
      <c r="Q11" s="244"/>
    </row>
    <row r="12" spans="2:17" ht="20" customHeight="1" x14ac:dyDescent="0.2">
      <c r="B12" s="243"/>
      <c r="D12" s="272" t="s">
        <v>2</v>
      </c>
      <c r="Q12" s="244"/>
    </row>
    <row r="13" spans="2:17" ht="20" customHeight="1" x14ac:dyDescent="0.2">
      <c r="B13" s="243"/>
      <c r="Q13" s="244"/>
    </row>
    <row r="14" spans="2:17" ht="20" customHeight="1" x14ac:dyDescent="0.2">
      <c r="B14" s="243"/>
      <c r="D14" s="323" t="s">
        <v>3</v>
      </c>
      <c r="E14" s="323"/>
      <c r="F14" s="323"/>
      <c r="G14" s="323"/>
      <c r="H14" s="323"/>
      <c r="I14" s="323"/>
      <c r="J14" s="323"/>
      <c r="K14" s="323"/>
      <c r="L14" s="323"/>
      <c r="M14" s="323"/>
      <c r="N14" s="323"/>
      <c r="O14" s="323"/>
      <c r="P14" s="252"/>
      <c r="Q14" s="244"/>
    </row>
    <row r="15" spans="2:17" ht="20" customHeight="1" x14ac:dyDescent="0.2">
      <c r="B15" s="243"/>
      <c r="D15" s="323"/>
      <c r="E15" s="323"/>
      <c r="F15" s="323"/>
      <c r="G15" s="323"/>
      <c r="H15" s="323"/>
      <c r="I15" s="323"/>
      <c r="J15" s="323"/>
      <c r="K15" s="323"/>
      <c r="L15" s="323"/>
      <c r="M15" s="323"/>
      <c r="N15" s="323"/>
      <c r="O15" s="323"/>
      <c r="P15" s="252"/>
      <c r="Q15" s="244"/>
    </row>
    <row r="16" spans="2:17" ht="20" customHeight="1" x14ac:dyDescent="0.2">
      <c r="B16" s="243"/>
      <c r="D16" s="323"/>
      <c r="E16" s="323"/>
      <c r="F16" s="323"/>
      <c r="G16" s="323"/>
      <c r="H16" s="323"/>
      <c r="I16" s="323"/>
      <c r="J16" s="323"/>
      <c r="K16" s="323"/>
      <c r="L16" s="323"/>
      <c r="M16" s="323"/>
      <c r="N16" s="323"/>
      <c r="O16" s="323"/>
      <c r="P16" s="252"/>
      <c r="Q16" s="244"/>
    </row>
    <row r="17" spans="2:17" ht="20" customHeight="1" x14ac:dyDescent="0.2">
      <c r="B17" s="243"/>
      <c r="D17" s="323"/>
      <c r="E17" s="323"/>
      <c r="F17" s="323"/>
      <c r="G17" s="323"/>
      <c r="H17" s="323"/>
      <c r="I17" s="323"/>
      <c r="J17" s="323"/>
      <c r="K17" s="323"/>
      <c r="L17" s="323"/>
      <c r="M17" s="323"/>
      <c r="N17" s="323"/>
      <c r="O17" s="323"/>
      <c r="P17" s="252"/>
      <c r="Q17" s="244"/>
    </row>
    <row r="18" spans="2:17" ht="20" customHeight="1" x14ac:dyDescent="0.2">
      <c r="B18" s="243"/>
      <c r="D18" s="323"/>
      <c r="E18" s="323"/>
      <c r="F18" s="323"/>
      <c r="G18" s="323"/>
      <c r="H18" s="323"/>
      <c r="I18" s="323"/>
      <c r="J18" s="323"/>
      <c r="K18" s="323"/>
      <c r="L18" s="323"/>
      <c r="M18" s="323"/>
      <c r="N18" s="323"/>
      <c r="O18" s="323"/>
      <c r="P18" s="252"/>
      <c r="Q18" s="244"/>
    </row>
    <row r="19" spans="2:17" ht="20" customHeight="1" x14ac:dyDescent="0.2">
      <c r="B19" s="243"/>
      <c r="Q19" s="244"/>
    </row>
    <row r="20" spans="2:17" ht="20" customHeight="1" x14ac:dyDescent="0.2">
      <c r="B20" s="243"/>
      <c r="D20" s="323" t="s">
        <v>4</v>
      </c>
      <c r="E20" s="323"/>
      <c r="F20" s="323"/>
      <c r="G20" s="323"/>
      <c r="H20" s="323"/>
      <c r="I20" s="323"/>
      <c r="J20" s="323"/>
      <c r="K20" s="323"/>
      <c r="L20" s="323"/>
      <c r="M20" s="323"/>
      <c r="N20" s="323"/>
      <c r="O20" s="323"/>
      <c r="P20" s="252"/>
      <c r="Q20" s="244"/>
    </row>
    <row r="21" spans="2:17" ht="20" customHeight="1" x14ac:dyDescent="0.2">
      <c r="B21" s="243"/>
      <c r="D21" s="323"/>
      <c r="E21" s="323"/>
      <c r="F21" s="323"/>
      <c r="G21" s="323"/>
      <c r="H21" s="323"/>
      <c r="I21" s="323"/>
      <c r="J21" s="323"/>
      <c r="K21" s="323"/>
      <c r="L21" s="323"/>
      <c r="M21" s="323"/>
      <c r="N21" s="323"/>
      <c r="O21" s="323"/>
      <c r="P21" s="252"/>
      <c r="Q21" s="244"/>
    </row>
    <row r="22" spans="2:17" ht="20" customHeight="1" x14ac:dyDescent="0.2">
      <c r="B22" s="243"/>
      <c r="D22" s="323"/>
      <c r="E22" s="323"/>
      <c r="F22" s="323"/>
      <c r="G22" s="323"/>
      <c r="H22" s="323"/>
      <c r="I22" s="323"/>
      <c r="J22" s="323"/>
      <c r="K22" s="323"/>
      <c r="L22" s="323"/>
      <c r="M22" s="323"/>
      <c r="N22" s="323"/>
      <c r="O22" s="323"/>
      <c r="P22" s="252"/>
      <c r="Q22" s="244"/>
    </row>
    <row r="23" spans="2:17" ht="20" customHeight="1" x14ac:dyDescent="0.2">
      <c r="B23" s="243"/>
      <c r="D23" s="323"/>
      <c r="E23" s="323"/>
      <c r="F23" s="323"/>
      <c r="G23" s="323"/>
      <c r="H23" s="323"/>
      <c r="I23" s="323"/>
      <c r="J23" s="323"/>
      <c r="K23" s="323"/>
      <c r="L23" s="323"/>
      <c r="M23" s="323"/>
      <c r="N23" s="323"/>
      <c r="O23" s="323"/>
      <c r="P23" s="252"/>
      <c r="Q23" s="244"/>
    </row>
    <row r="24" spans="2:17" ht="20" customHeight="1" x14ac:dyDescent="0.2">
      <c r="B24" s="243"/>
      <c r="Q24" s="244"/>
    </row>
    <row r="25" spans="2:17" ht="20" customHeight="1" x14ac:dyDescent="0.2">
      <c r="B25" s="243"/>
      <c r="D25" s="321" t="s">
        <v>320</v>
      </c>
      <c r="E25" s="321"/>
      <c r="F25" s="321"/>
      <c r="G25" s="321"/>
      <c r="H25" s="321"/>
      <c r="I25" s="321"/>
      <c r="J25" s="321"/>
      <c r="K25" s="321"/>
      <c r="L25" s="321"/>
      <c r="M25" s="321"/>
      <c r="N25" s="321"/>
      <c r="O25" s="321"/>
      <c r="P25" s="257"/>
      <c r="Q25" s="244"/>
    </row>
    <row r="26" spans="2:17" ht="20" customHeight="1" x14ac:dyDescent="0.2">
      <c r="B26" s="243"/>
      <c r="D26" s="321"/>
      <c r="E26" s="321"/>
      <c r="F26" s="321"/>
      <c r="G26" s="321"/>
      <c r="H26" s="321"/>
      <c r="I26" s="321"/>
      <c r="J26" s="321"/>
      <c r="K26" s="321"/>
      <c r="L26" s="321"/>
      <c r="M26" s="321"/>
      <c r="N26" s="321"/>
      <c r="O26" s="321"/>
      <c r="P26" s="257"/>
      <c r="Q26" s="244"/>
    </row>
    <row r="27" spans="2:17" ht="20" customHeight="1" x14ac:dyDescent="0.2">
      <c r="B27" s="243"/>
      <c r="D27" s="321"/>
      <c r="E27" s="321"/>
      <c r="F27" s="321"/>
      <c r="G27" s="321"/>
      <c r="H27" s="321"/>
      <c r="I27" s="321"/>
      <c r="J27" s="321"/>
      <c r="K27" s="321"/>
      <c r="L27" s="321"/>
      <c r="M27" s="321"/>
      <c r="N27" s="321"/>
      <c r="O27" s="321"/>
      <c r="P27" s="257"/>
      <c r="Q27" s="244"/>
    </row>
    <row r="28" spans="2:17" ht="20" customHeight="1" x14ac:dyDescent="0.2">
      <c r="B28" s="243"/>
      <c r="D28" s="321"/>
      <c r="E28" s="321"/>
      <c r="F28" s="321"/>
      <c r="G28" s="321"/>
      <c r="H28" s="321"/>
      <c r="I28" s="321"/>
      <c r="J28" s="321"/>
      <c r="K28" s="321"/>
      <c r="L28" s="321"/>
      <c r="M28" s="321"/>
      <c r="N28" s="321"/>
      <c r="O28" s="321"/>
      <c r="P28" s="257"/>
      <c r="Q28" s="244"/>
    </row>
    <row r="29" spans="2:17" ht="20" customHeight="1" x14ac:dyDescent="0.2">
      <c r="B29" s="243"/>
      <c r="Q29" s="244"/>
    </row>
    <row r="30" spans="2:17" ht="20" customHeight="1" x14ac:dyDescent="0.2">
      <c r="B30" s="243"/>
      <c r="D30" s="255" t="s">
        <v>5</v>
      </c>
      <c r="Q30" s="244"/>
    </row>
    <row r="31" spans="2:17" ht="20" customHeight="1" x14ac:dyDescent="0.2">
      <c r="B31" s="243"/>
      <c r="Q31" s="244"/>
    </row>
    <row r="32" spans="2:17" ht="20" customHeight="1" x14ac:dyDescent="0.2">
      <c r="B32" s="243"/>
      <c r="E32" s="254" t="s">
        <v>6</v>
      </c>
      <c r="F32" s="255" t="s">
        <v>7</v>
      </c>
      <c r="Q32" s="244"/>
    </row>
    <row r="33" spans="2:17" ht="20" customHeight="1" x14ac:dyDescent="0.2">
      <c r="B33" s="243"/>
      <c r="E33" s="254" t="s">
        <v>6</v>
      </c>
      <c r="F33" s="255" t="s">
        <v>8</v>
      </c>
      <c r="Q33" s="244"/>
    </row>
    <row r="34" spans="2:17" ht="20" customHeight="1" x14ac:dyDescent="0.2">
      <c r="B34" s="243"/>
      <c r="E34" s="254" t="s">
        <v>6</v>
      </c>
      <c r="F34" s="255" t="s">
        <v>9</v>
      </c>
      <c r="Q34" s="244"/>
    </row>
    <row r="35" spans="2:17" ht="20" customHeight="1" x14ac:dyDescent="0.2">
      <c r="B35" s="243"/>
      <c r="E35" s="254" t="s">
        <v>6</v>
      </c>
      <c r="F35" s="255" t="s">
        <v>10</v>
      </c>
      <c r="Q35" s="244"/>
    </row>
    <row r="36" spans="2:17" ht="20" customHeight="1" x14ac:dyDescent="0.2">
      <c r="B36" s="243"/>
      <c r="Q36" s="244"/>
    </row>
    <row r="37" spans="2:17" ht="20" customHeight="1" x14ac:dyDescent="0.2">
      <c r="B37" s="243"/>
      <c r="D37" s="323" t="s">
        <v>11</v>
      </c>
      <c r="E37" s="323"/>
      <c r="F37" s="323"/>
      <c r="G37" s="323"/>
      <c r="H37" s="323"/>
      <c r="I37" s="323"/>
      <c r="J37" s="323"/>
      <c r="K37" s="323"/>
      <c r="L37" s="323"/>
      <c r="M37" s="323"/>
      <c r="N37" s="323"/>
      <c r="O37" s="323"/>
      <c r="P37" s="252"/>
      <c r="Q37" s="244"/>
    </row>
    <row r="38" spans="2:17" ht="20" customHeight="1" x14ac:dyDescent="0.2">
      <c r="B38" s="243"/>
      <c r="D38" s="323"/>
      <c r="E38" s="323"/>
      <c r="F38" s="323"/>
      <c r="G38" s="323"/>
      <c r="H38" s="323"/>
      <c r="I38" s="323"/>
      <c r="J38" s="323"/>
      <c r="K38" s="323"/>
      <c r="L38" s="323"/>
      <c r="M38" s="323"/>
      <c r="N38" s="323"/>
      <c r="O38" s="323"/>
      <c r="P38" s="252"/>
      <c r="Q38" s="244"/>
    </row>
    <row r="39" spans="2:17" ht="20" customHeight="1" x14ac:dyDescent="0.2">
      <c r="B39" s="243"/>
      <c r="D39" s="323"/>
      <c r="E39" s="323"/>
      <c r="F39" s="323"/>
      <c r="G39" s="323"/>
      <c r="H39" s="323"/>
      <c r="I39" s="323"/>
      <c r="J39" s="323"/>
      <c r="K39" s="323"/>
      <c r="L39" s="323"/>
      <c r="M39" s="323"/>
      <c r="N39" s="323"/>
      <c r="O39" s="323"/>
      <c r="P39" s="252"/>
      <c r="Q39" s="244"/>
    </row>
    <row r="40" spans="2:17" ht="20" customHeight="1" x14ac:dyDescent="0.2">
      <c r="B40" s="243"/>
      <c r="Q40" s="244"/>
    </row>
    <row r="41" spans="2:17" ht="20" customHeight="1" x14ac:dyDescent="0.2">
      <c r="B41" s="243"/>
      <c r="Q41" s="244"/>
    </row>
    <row r="42" spans="2:17" ht="20" customHeight="1" x14ac:dyDescent="0.2">
      <c r="B42" s="243"/>
      <c r="D42" s="272" t="s">
        <v>12</v>
      </c>
      <c r="Q42" s="244"/>
    </row>
    <row r="43" spans="2:17" ht="20" customHeight="1" x14ac:dyDescent="0.2">
      <c r="B43" s="243"/>
      <c r="Q43" s="244"/>
    </row>
    <row r="44" spans="2:17" ht="20" customHeight="1" x14ac:dyDescent="0.2">
      <c r="B44" s="243"/>
      <c r="D44" s="321" t="s">
        <v>13</v>
      </c>
      <c r="E44" s="321"/>
      <c r="F44" s="321"/>
      <c r="G44" s="321"/>
      <c r="H44" s="321"/>
      <c r="I44" s="321"/>
      <c r="J44" s="321"/>
      <c r="K44" s="321"/>
      <c r="L44" s="321"/>
      <c r="M44" s="321"/>
      <c r="N44" s="321"/>
      <c r="O44" s="321"/>
      <c r="P44" s="257"/>
      <c r="Q44" s="244"/>
    </row>
    <row r="45" spans="2:17" ht="20" customHeight="1" x14ac:dyDescent="0.2">
      <c r="B45" s="243"/>
      <c r="D45" s="321"/>
      <c r="E45" s="321"/>
      <c r="F45" s="321"/>
      <c r="G45" s="321"/>
      <c r="H45" s="321"/>
      <c r="I45" s="321"/>
      <c r="J45" s="321"/>
      <c r="K45" s="321"/>
      <c r="L45" s="321"/>
      <c r="M45" s="321"/>
      <c r="N45" s="321"/>
      <c r="O45" s="321"/>
      <c r="P45" s="257"/>
      <c r="Q45" s="244"/>
    </row>
    <row r="46" spans="2:17" ht="20" customHeight="1" x14ac:dyDescent="0.2">
      <c r="B46" s="243"/>
      <c r="Q46" s="244"/>
    </row>
    <row r="47" spans="2:17" ht="20" customHeight="1" x14ac:dyDescent="0.2">
      <c r="B47" s="243"/>
      <c r="E47" s="256" t="s">
        <v>14</v>
      </c>
      <c r="F47" s="321" t="s">
        <v>15</v>
      </c>
      <c r="G47" s="321"/>
      <c r="H47" s="321"/>
      <c r="I47" s="321"/>
      <c r="J47" s="321"/>
      <c r="K47" s="321"/>
      <c r="L47" s="321"/>
      <c r="M47" s="321"/>
      <c r="N47" s="321"/>
      <c r="Q47" s="244"/>
    </row>
    <row r="48" spans="2:17" ht="20" customHeight="1" x14ac:dyDescent="0.2">
      <c r="B48" s="243"/>
      <c r="E48" s="258"/>
      <c r="F48" s="321"/>
      <c r="G48" s="321"/>
      <c r="H48" s="321"/>
      <c r="I48" s="321"/>
      <c r="J48" s="321"/>
      <c r="K48" s="321"/>
      <c r="L48" s="321"/>
      <c r="M48" s="321"/>
      <c r="N48" s="321"/>
      <c r="Q48" s="244"/>
    </row>
    <row r="49" spans="2:17" ht="20" customHeight="1" x14ac:dyDescent="0.2">
      <c r="B49" s="243"/>
      <c r="E49" s="258"/>
      <c r="F49" s="321"/>
      <c r="G49" s="321"/>
      <c r="H49" s="321"/>
      <c r="I49" s="321"/>
      <c r="J49" s="321"/>
      <c r="K49" s="321"/>
      <c r="L49" s="321"/>
      <c r="M49" s="321"/>
      <c r="N49" s="321"/>
      <c r="Q49" s="244"/>
    </row>
    <row r="50" spans="2:17" ht="20" customHeight="1" x14ac:dyDescent="0.2">
      <c r="B50" s="243"/>
      <c r="E50" s="259"/>
      <c r="Q50" s="244"/>
    </row>
    <row r="51" spans="2:17" ht="20" customHeight="1" x14ac:dyDescent="0.2">
      <c r="B51" s="243"/>
      <c r="E51" s="259" t="s">
        <v>16</v>
      </c>
      <c r="F51" s="321" t="s">
        <v>17</v>
      </c>
      <c r="G51" s="321"/>
      <c r="H51" s="321"/>
      <c r="I51" s="321"/>
      <c r="J51" s="321"/>
      <c r="K51" s="321"/>
      <c r="L51" s="321"/>
      <c r="M51" s="321"/>
      <c r="N51" s="321"/>
      <c r="Q51" s="244"/>
    </row>
    <row r="52" spans="2:17" ht="20" customHeight="1" x14ac:dyDescent="0.2">
      <c r="B52" s="243"/>
      <c r="E52" s="259"/>
      <c r="F52" s="321"/>
      <c r="G52" s="321"/>
      <c r="H52" s="321"/>
      <c r="I52" s="321"/>
      <c r="J52" s="321"/>
      <c r="K52" s="321"/>
      <c r="L52" s="321"/>
      <c r="M52" s="321"/>
      <c r="N52" s="321"/>
      <c r="Q52" s="244"/>
    </row>
    <row r="53" spans="2:17" ht="20" customHeight="1" x14ac:dyDescent="0.2">
      <c r="B53" s="243"/>
      <c r="E53" s="259"/>
      <c r="Q53" s="244"/>
    </row>
    <row r="54" spans="2:17" ht="20" customHeight="1" x14ac:dyDescent="0.2">
      <c r="B54" s="243"/>
      <c r="E54" s="259" t="s">
        <v>18</v>
      </c>
      <c r="F54" s="321" t="s">
        <v>19</v>
      </c>
      <c r="G54" s="321"/>
      <c r="H54" s="321"/>
      <c r="I54" s="321"/>
      <c r="J54" s="321"/>
      <c r="K54" s="321"/>
      <c r="L54" s="321"/>
      <c r="M54" s="321"/>
      <c r="N54" s="321"/>
      <c r="Q54" s="244"/>
    </row>
    <row r="55" spans="2:17" ht="20" customHeight="1" x14ac:dyDescent="0.2">
      <c r="B55" s="243"/>
      <c r="E55" s="259"/>
      <c r="F55" s="321"/>
      <c r="G55" s="321"/>
      <c r="H55" s="321"/>
      <c r="I55" s="321"/>
      <c r="J55" s="321"/>
      <c r="K55" s="321"/>
      <c r="L55" s="321"/>
      <c r="M55" s="321"/>
      <c r="N55" s="321"/>
      <c r="Q55" s="244"/>
    </row>
    <row r="56" spans="2:17" ht="20" customHeight="1" x14ac:dyDescent="0.2">
      <c r="B56" s="243"/>
      <c r="E56" s="259"/>
      <c r="F56" s="321"/>
      <c r="G56" s="321"/>
      <c r="H56" s="321"/>
      <c r="I56" s="321"/>
      <c r="J56" s="321"/>
      <c r="K56" s="321"/>
      <c r="L56" s="321"/>
      <c r="M56" s="321"/>
      <c r="N56" s="321"/>
      <c r="Q56" s="244"/>
    </row>
    <row r="57" spans="2:17" ht="20" customHeight="1" x14ac:dyDescent="0.2">
      <c r="B57" s="243"/>
      <c r="E57" s="259"/>
      <c r="Q57" s="244"/>
    </row>
    <row r="58" spans="2:17" ht="20" customHeight="1" x14ac:dyDescent="0.2">
      <c r="B58" s="243"/>
      <c r="E58" s="259" t="s">
        <v>20</v>
      </c>
      <c r="F58" s="321" t="s">
        <v>21</v>
      </c>
      <c r="G58" s="321"/>
      <c r="H58" s="321"/>
      <c r="I58" s="321"/>
      <c r="J58" s="321"/>
      <c r="K58" s="321"/>
      <c r="L58" s="321"/>
      <c r="M58" s="321"/>
      <c r="N58" s="321"/>
      <c r="Q58" s="244"/>
    </row>
    <row r="59" spans="2:17" ht="20" customHeight="1" x14ac:dyDescent="0.2">
      <c r="B59" s="243"/>
      <c r="E59" s="259"/>
      <c r="F59" s="321"/>
      <c r="G59" s="321"/>
      <c r="H59" s="321"/>
      <c r="I59" s="321"/>
      <c r="J59" s="321"/>
      <c r="K59" s="321"/>
      <c r="L59" s="321"/>
      <c r="M59" s="321"/>
      <c r="N59" s="321"/>
      <c r="Q59" s="244"/>
    </row>
    <row r="60" spans="2:17" ht="20" customHeight="1" x14ac:dyDescent="0.2">
      <c r="B60" s="243"/>
      <c r="E60" s="259"/>
      <c r="F60" s="321"/>
      <c r="G60" s="321"/>
      <c r="H60" s="321"/>
      <c r="I60" s="321"/>
      <c r="J60" s="321"/>
      <c r="K60" s="321"/>
      <c r="L60" s="321"/>
      <c r="M60" s="321"/>
      <c r="N60" s="321"/>
      <c r="Q60" s="244"/>
    </row>
    <row r="61" spans="2:17" ht="20" customHeight="1" x14ac:dyDescent="0.2">
      <c r="B61" s="243"/>
      <c r="E61" s="259"/>
      <c r="Q61" s="244"/>
    </row>
    <row r="62" spans="2:17" ht="20" customHeight="1" x14ac:dyDescent="0.2">
      <c r="B62" s="243"/>
      <c r="E62" s="259" t="s">
        <v>22</v>
      </c>
      <c r="F62" s="321" t="s">
        <v>23</v>
      </c>
      <c r="G62" s="321"/>
      <c r="H62" s="321"/>
      <c r="I62" s="321"/>
      <c r="J62" s="321"/>
      <c r="K62" s="321"/>
      <c r="L62" s="321"/>
      <c r="M62" s="321"/>
      <c r="N62" s="321"/>
      <c r="Q62" s="244"/>
    </row>
    <row r="63" spans="2:17" ht="20" customHeight="1" x14ac:dyDescent="0.2">
      <c r="B63" s="243"/>
      <c r="E63" s="259"/>
      <c r="F63" s="321"/>
      <c r="G63" s="321"/>
      <c r="H63" s="321"/>
      <c r="I63" s="321"/>
      <c r="J63" s="321"/>
      <c r="K63" s="321"/>
      <c r="L63" s="321"/>
      <c r="M63" s="321"/>
      <c r="N63" s="321"/>
      <c r="Q63" s="244"/>
    </row>
    <row r="64" spans="2:17" ht="20" customHeight="1" x14ac:dyDescent="0.2">
      <c r="B64" s="243"/>
      <c r="E64" s="259"/>
      <c r="F64" s="321"/>
      <c r="G64" s="321"/>
      <c r="H64" s="321"/>
      <c r="I64" s="321"/>
      <c r="J64" s="321"/>
      <c r="K64" s="321"/>
      <c r="L64" s="321"/>
      <c r="M64" s="321"/>
      <c r="N64" s="321"/>
      <c r="Q64" s="244"/>
    </row>
    <row r="65" spans="2:17" ht="20" customHeight="1" x14ac:dyDescent="0.2">
      <c r="B65" s="243"/>
      <c r="E65" s="259"/>
      <c r="Q65" s="244"/>
    </row>
    <row r="66" spans="2:17" ht="20" customHeight="1" x14ac:dyDescent="0.2">
      <c r="B66" s="243"/>
      <c r="E66" s="259" t="s">
        <v>24</v>
      </c>
      <c r="F66" s="321" t="s">
        <v>25</v>
      </c>
      <c r="G66" s="321"/>
      <c r="H66" s="321"/>
      <c r="I66" s="321"/>
      <c r="J66" s="321"/>
      <c r="K66" s="321"/>
      <c r="L66" s="321"/>
      <c r="M66" s="321"/>
      <c r="N66" s="321"/>
      <c r="Q66" s="244"/>
    </row>
    <row r="67" spans="2:17" ht="20" customHeight="1" x14ac:dyDescent="0.2">
      <c r="B67" s="243"/>
      <c r="E67" s="259"/>
      <c r="F67" s="321"/>
      <c r="G67" s="321"/>
      <c r="H67" s="321"/>
      <c r="I67" s="321"/>
      <c r="J67" s="321"/>
      <c r="K67" s="321"/>
      <c r="L67" s="321"/>
      <c r="M67" s="321"/>
      <c r="N67" s="321"/>
      <c r="Q67" s="244"/>
    </row>
    <row r="68" spans="2:17" ht="20" customHeight="1" x14ac:dyDescent="0.2">
      <c r="B68" s="243"/>
      <c r="E68" s="259"/>
      <c r="F68" s="321"/>
      <c r="G68" s="321"/>
      <c r="H68" s="321"/>
      <c r="I68" s="321"/>
      <c r="J68" s="321"/>
      <c r="K68" s="321"/>
      <c r="L68" s="321"/>
      <c r="M68" s="321"/>
      <c r="N68" s="321"/>
      <c r="Q68" s="244"/>
    </row>
    <row r="69" spans="2:17" ht="20" customHeight="1" x14ac:dyDescent="0.2">
      <c r="B69" s="243"/>
      <c r="Q69" s="244"/>
    </row>
    <row r="70" spans="2:17" ht="20" customHeight="1" x14ac:dyDescent="0.2">
      <c r="B70" s="243"/>
      <c r="D70" s="255" t="s">
        <v>26</v>
      </c>
      <c r="Q70" s="244"/>
    </row>
    <row r="71" spans="2:17" ht="20" customHeight="1" x14ac:dyDescent="0.2">
      <c r="B71" s="243"/>
      <c r="Q71" s="244"/>
    </row>
    <row r="72" spans="2:17" ht="20" customHeight="1" x14ac:dyDescent="0.2">
      <c r="B72" s="243"/>
      <c r="E72" s="254" t="s">
        <v>6</v>
      </c>
      <c r="F72" s="321" t="s">
        <v>27</v>
      </c>
      <c r="G72" s="321"/>
      <c r="H72" s="321"/>
      <c r="I72" s="321"/>
      <c r="J72" s="321"/>
      <c r="K72" s="321"/>
      <c r="L72" s="321"/>
      <c r="M72" s="321"/>
      <c r="N72" s="321"/>
      <c r="Q72" s="244"/>
    </row>
    <row r="73" spans="2:17" ht="20" customHeight="1" x14ac:dyDescent="0.2">
      <c r="B73" s="243"/>
      <c r="F73" s="321"/>
      <c r="G73" s="321"/>
      <c r="H73" s="321"/>
      <c r="I73" s="321"/>
      <c r="J73" s="321"/>
      <c r="K73" s="321"/>
      <c r="L73" s="321"/>
      <c r="M73" s="321"/>
      <c r="N73" s="321"/>
      <c r="Q73" s="244"/>
    </row>
    <row r="74" spans="2:17" ht="20" customHeight="1" x14ac:dyDescent="0.2">
      <c r="B74" s="243"/>
      <c r="Q74" s="244"/>
    </row>
    <row r="75" spans="2:17" ht="20" customHeight="1" x14ac:dyDescent="0.2">
      <c r="B75" s="243"/>
      <c r="E75" s="254" t="s">
        <v>6</v>
      </c>
      <c r="F75" s="321" t="s">
        <v>28</v>
      </c>
      <c r="G75" s="321"/>
      <c r="H75" s="321"/>
      <c r="I75" s="321"/>
      <c r="J75" s="321"/>
      <c r="K75" s="321"/>
      <c r="L75" s="321"/>
      <c r="M75" s="321"/>
      <c r="N75" s="321"/>
      <c r="Q75" s="244"/>
    </row>
    <row r="76" spans="2:17" ht="20" customHeight="1" x14ac:dyDescent="0.2">
      <c r="B76" s="243"/>
      <c r="Q76" s="244"/>
    </row>
    <row r="77" spans="2:17" ht="20" customHeight="1" x14ac:dyDescent="0.2">
      <c r="B77" s="243"/>
      <c r="E77" s="254" t="s">
        <v>6</v>
      </c>
      <c r="F77" s="326" t="s">
        <v>29</v>
      </c>
      <c r="G77" s="326"/>
      <c r="H77" s="326"/>
      <c r="I77" s="326"/>
      <c r="J77" s="326"/>
      <c r="K77" s="326"/>
      <c r="L77" s="326"/>
      <c r="M77" s="326"/>
      <c r="N77" s="326"/>
      <c r="Q77" s="244"/>
    </row>
    <row r="78" spans="2:17" ht="20" customHeight="1" x14ac:dyDescent="0.2">
      <c r="B78" s="243"/>
      <c r="Q78" s="244"/>
    </row>
    <row r="79" spans="2:17" ht="20" customHeight="1" x14ac:dyDescent="0.2">
      <c r="B79" s="243"/>
      <c r="E79" s="254" t="s">
        <v>6</v>
      </c>
      <c r="F79" s="326" t="s">
        <v>30</v>
      </c>
      <c r="G79" s="326"/>
      <c r="H79" s="326"/>
      <c r="I79" s="326"/>
      <c r="J79" s="326"/>
      <c r="K79" s="326"/>
      <c r="L79" s="326"/>
      <c r="M79" s="326"/>
      <c r="N79" s="326"/>
      <c r="Q79" s="244"/>
    </row>
    <row r="80" spans="2:17" ht="20" customHeight="1" x14ac:dyDescent="0.2">
      <c r="B80" s="243"/>
      <c r="Q80" s="244"/>
    </row>
    <row r="81" spans="2:17" ht="20" customHeight="1" x14ac:dyDescent="0.2">
      <c r="B81" s="243"/>
      <c r="Q81" s="244"/>
    </row>
    <row r="82" spans="2:17" ht="20" customHeight="1" x14ac:dyDescent="0.2">
      <c r="B82" s="243"/>
      <c r="D82" s="272" t="s">
        <v>31</v>
      </c>
      <c r="Q82" s="244"/>
    </row>
    <row r="83" spans="2:17" ht="20" customHeight="1" x14ac:dyDescent="0.2">
      <c r="B83" s="243"/>
      <c r="Q83" s="244"/>
    </row>
    <row r="84" spans="2:17" ht="20" customHeight="1" x14ac:dyDescent="0.2">
      <c r="B84" s="243"/>
      <c r="D84" s="321" t="s">
        <v>32</v>
      </c>
      <c r="E84" s="321"/>
      <c r="F84" s="321"/>
      <c r="G84" s="321"/>
      <c r="H84" s="321"/>
      <c r="I84" s="321"/>
      <c r="J84" s="321"/>
      <c r="K84" s="321"/>
      <c r="L84" s="321"/>
      <c r="M84" s="321"/>
      <c r="N84" s="321"/>
      <c r="O84" s="321"/>
      <c r="P84" s="257"/>
      <c r="Q84" s="244"/>
    </row>
    <row r="85" spans="2:17" ht="20" customHeight="1" x14ac:dyDescent="0.2">
      <c r="B85" s="243"/>
      <c r="D85" s="321"/>
      <c r="E85" s="321"/>
      <c r="F85" s="321"/>
      <c r="G85" s="321"/>
      <c r="H85" s="321"/>
      <c r="I85" s="321"/>
      <c r="J85" s="321"/>
      <c r="K85" s="321"/>
      <c r="L85" s="321"/>
      <c r="M85" s="321"/>
      <c r="N85" s="321"/>
      <c r="O85" s="321"/>
      <c r="P85" s="257"/>
      <c r="Q85" s="244"/>
    </row>
    <row r="86" spans="2:17" ht="20" customHeight="1" x14ac:dyDescent="0.2">
      <c r="B86" s="243"/>
      <c r="D86" s="321"/>
      <c r="E86" s="321"/>
      <c r="F86" s="321"/>
      <c r="G86" s="321"/>
      <c r="H86" s="321"/>
      <c r="I86" s="321"/>
      <c r="J86" s="321"/>
      <c r="K86" s="321"/>
      <c r="L86" s="321"/>
      <c r="M86" s="321"/>
      <c r="N86" s="321"/>
      <c r="O86" s="321"/>
      <c r="P86" s="257"/>
      <c r="Q86" s="244"/>
    </row>
    <row r="87" spans="2:17" ht="20" customHeight="1" x14ac:dyDescent="0.2">
      <c r="B87" s="243"/>
      <c r="Q87" s="244"/>
    </row>
    <row r="88" spans="2:17" ht="20" customHeight="1" x14ac:dyDescent="0.2">
      <c r="B88" s="243"/>
      <c r="Q88" s="244"/>
    </row>
    <row r="89" spans="2:17" ht="20" customHeight="1" x14ac:dyDescent="0.2">
      <c r="B89" s="243"/>
      <c r="Q89" s="244"/>
    </row>
    <row r="90" spans="2:17" ht="20" customHeight="1" x14ac:dyDescent="0.2">
      <c r="B90" s="243"/>
      <c r="Q90" s="244"/>
    </row>
    <row r="91" spans="2:17" ht="20" customHeight="1" x14ac:dyDescent="0.2">
      <c r="B91" s="243"/>
      <c r="Q91" s="244"/>
    </row>
    <row r="92" spans="2:17" ht="20" customHeight="1" x14ac:dyDescent="0.2">
      <c r="B92" s="243"/>
      <c r="Q92" s="244"/>
    </row>
    <row r="93" spans="2:17" ht="20" customHeight="1" x14ac:dyDescent="0.2">
      <c r="B93" s="243"/>
      <c r="Q93" s="244"/>
    </row>
    <row r="94" spans="2:17" ht="20" customHeight="1" x14ac:dyDescent="0.2">
      <c r="B94" s="243"/>
      <c r="Q94" s="244"/>
    </row>
    <row r="95" spans="2:17" ht="20" customHeight="1" x14ac:dyDescent="0.2">
      <c r="B95" s="243"/>
      <c r="Q95" s="244"/>
    </row>
    <row r="96" spans="2:17" ht="20" customHeight="1" x14ac:dyDescent="0.2">
      <c r="B96" s="243"/>
      <c r="Q96" s="244"/>
    </row>
    <row r="97" spans="2:17" ht="20" customHeight="1" x14ac:dyDescent="0.2">
      <c r="B97" s="243"/>
      <c r="E97" s="259" t="s">
        <v>14</v>
      </c>
      <c r="F97" s="321" t="s">
        <v>33</v>
      </c>
      <c r="G97" s="321"/>
      <c r="H97" s="321"/>
      <c r="I97" s="321"/>
      <c r="J97" s="321"/>
      <c r="K97" s="321"/>
      <c r="L97" s="321"/>
      <c r="M97" s="321"/>
      <c r="N97" s="321"/>
      <c r="Q97" s="244"/>
    </row>
    <row r="98" spans="2:17" ht="20" customHeight="1" x14ac:dyDescent="0.2">
      <c r="B98" s="243"/>
      <c r="E98" s="259"/>
      <c r="F98" s="321"/>
      <c r="G98" s="321"/>
      <c r="H98" s="321"/>
      <c r="I98" s="321"/>
      <c r="J98" s="321"/>
      <c r="K98" s="321"/>
      <c r="L98" s="321"/>
      <c r="M98" s="321"/>
      <c r="N98" s="321"/>
      <c r="Q98" s="244"/>
    </row>
    <row r="99" spans="2:17" ht="20" customHeight="1" x14ac:dyDescent="0.2">
      <c r="B99" s="243"/>
      <c r="E99" s="259"/>
      <c r="F99" s="321"/>
      <c r="G99" s="321"/>
      <c r="H99" s="321"/>
      <c r="I99" s="321"/>
      <c r="J99" s="321"/>
      <c r="K99" s="321"/>
      <c r="L99" s="321"/>
      <c r="M99" s="321"/>
      <c r="N99" s="321"/>
      <c r="Q99" s="244"/>
    </row>
    <row r="100" spans="2:17" ht="20" customHeight="1" x14ac:dyDescent="0.2">
      <c r="B100" s="243"/>
      <c r="E100" s="259"/>
      <c r="Q100" s="244"/>
    </row>
    <row r="101" spans="2:17" ht="20" customHeight="1" x14ac:dyDescent="0.2">
      <c r="B101" s="243"/>
      <c r="E101" s="259" t="s">
        <v>16</v>
      </c>
      <c r="F101" s="321" t="s">
        <v>34</v>
      </c>
      <c r="G101" s="321"/>
      <c r="H101" s="321"/>
      <c r="I101" s="321"/>
      <c r="J101" s="321"/>
      <c r="K101" s="321"/>
      <c r="L101" s="321"/>
      <c r="M101" s="321"/>
      <c r="N101" s="321"/>
      <c r="Q101" s="244"/>
    </row>
    <row r="102" spans="2:17" ht="20" customHeight="1" x14ac:dyDescent="0.2">
      <c r="B102" s="243"/>
      <c r="E102" s="259"/>
      <c r="F102" s="321"/>
      <c r="G102" s="321"/>
      <c r="H102" s="321"/>
      <c r="I102" s="321"/>
      <c r="J102" s="321"/>
      <c r="K102" s="321"/>
      <c r="L102" s="321"/>
      <c r="M102" s="321"/>
      <c r="N102" s="321"/>
      <c r="Q102" s="244"/>
    </row>
    <row r="103" spans="2:17" ht="20" customHeight="1" x14ac:dyDescent="0.2">
      <c r="B103" s="243"/>
      <c r="E103" s="259"/>
      <c r="F103" s="321"/>
      <c r="G103" s="321"/>
      <c r="H103" s="321"/>
      <c r="I103" s="321"/>
      <c r="J103" s="321"/>
      <c r="K103" s="321"/>
      <c r="L103" s="321"/>
      <c r="M103" s="321"/>
      <c r="N103" s="321"/>
      <c r="Q103" s="244"/>
    </row>
    <row r="104" spans="2:17" ht="20" customHeight="1" x14ac:dyDescent="0.2">
      <c r="B104" s="243"/>
      <c r="E104" s="259"/>
      <c r="Q104" s="244"/>
    </row>
    <row r="105" spans="2:17" ht="20" customHeight="1" x14ac:dyDescent="0.2">
      <c r="B105" s="243"/>
      <c r="E105" s="259" t="s">
        <v>18</v>
      </c>
      <c r="F105" s="321" t="s">
        <v>35</v>
      </c>
      <c r="G105" s="321"/>
      <c r="H105" s="321"/>
      <c r="I105" s="321"/>
      <c r="J105" s="321"/>
      <c r="K105" s="321"/>
      <c r="L105" s="321"/>
      <c r="M105" s="321"/>
      <c r="N105" s="321"/>
      <c r="Q105" s="244"/>
    </row>
    <row r="106" spans="2:17" ht="20" customHeight="1" x14ac:dyDescent="0.2">
      <c r="B106" s="243"/>
      <c r="E106" s="259"/>
      <c r="F106" s="321"/>
      <c r="G106" s="321"/>
      <c r="H106" s="321"/>
      <c r="I106" s="321"/>
      <c r="J106" s="321"/>
      <c r="K106" s="321"/>
      <c r="L106" s="321"/>
      <c r="M106" s="321"/>
      <c r="N106" s="321"/>
      <c r="Q106" s="244"/>
    </row>
    <row r="107" spans="2:17" ht="20" customHeight="1" x14ac:dyDescent="0.2">
      <c r="B107" s="243"/>
      <c r="E107" s="259"/>
      <c r="F107" s="321"/>
      <c r="G107" s="321"/>
      <c r="H107" s="321"/>
      <c r="I107" s="321"/>
      <c r="J107" s="321"/>
      <c r="K107" s="321"/>
      <c r="L107" s="321"/>
      <c r="M107" s="321"/>
      <c r="N107" s="321"/>
      <c r="Q107" s="244"/>
    </row>
    <row r="108" spans="2:17" ht="20" customHeight="1" x14ac:dyDescent="0.2">
      <c r="B108" s="243"/>
      <c r="E108" s="259"/>
      <c r="Q108" s="244"/>
    </row>
    <row r="109" spans="2:17" ht="20" customHeight="1" x14ac:dyDescent="0.2">
      <c r="B109" s="243"/>
      <c r="E109" s="259" t="s">
        <v>20</v>
      </c>
      <c r="F109" s="321" t="s">
        <v>36</v>
      </c>
      <c r="G109" s="321"/>
      <c r="H109" s="321"/>
      <c r="I109" s="321"/>
      <c r="J109" s="321"/>
      <c r="K109" s="321"/>
      <c r="L109" s="321"/>
      <c r="M109" s="321"/>
      <c r="N109" s="321"/>
      <c r="Q109" s="244"/>
    </row>
    <row r="110" spans="2:17" ht="20" customHeight="1" x14ac:dyDescent="0.2">
      <c r="B110" s="243"/>
      <c r="E110" s="259"/>
      <c r="F110" s="321"/>
      <c r="G110" s="321"/>
      <c r="H110" s="321"/>
      <c r="I110" s="321"/>
      <c r="J110" s="321"/>
      <c r="K110" s="321"/>
      <c r="L110" s="321"/>
      <c r="M110" s="321"/>
      <c r="N110" s="321"/>
      <c r="Q110" s="244"/>
    </row>
    <row r="111" spans="2:17" ht="20" customHeight="1" x14ac:dyDescent="0.2">
      <c r="B111" s="243"/>
      <c r="E111" s="259"/>
      <c r="Q111" s="244"/>
    </row>
    <row r="112" spans="2:17" ht="20" customHeight="1" x14ac:dyDescent="0.2">
      <c r="B112" s="243"/>
      <c r="E112" s="259" t="s">
        <v>22</v>
      </c>
      <c r="F112" s="321" t="s">
        <v>37</v>
      </c>
      <c r="G112" s="321"/>
      <c r="H112" s="321"/>
      <c r="I112" s="321"/>
      <c r="J112" s="321"/>
      <c r="K112" s="321"/>
      <c r="L112" s="321"/>
      <c r="M112" s="321"/>
      <c r="N112" s="321"/>
      <c r="Q112" s="244"/>
    </row>
    <row r="113" spans="2:17" ht="20" customHeight="1" x14ac:dyDescent="0.2">
      <c r="B113" s="243"/>
      <c r="E113" s="259"/>
      <c r="F113" s="321"/>
      <c r="G113" s="321"/>
      <c r="H113" s="321"/>
      <c r="I113" s="321"/>
      <c r="J113" s="321"/>
      <c r="K113" s="321"/>
      <c r="L113" s="321"/>
      <c r="M113" s="321"/>
      <c r="N113" s="321"/>
      <c r="Q113" s="244"/>
    </row>
    <row r="114" spans="2:17" ht="20" customHeight="1" x14ac:dyDescent="0.2">
      <c r="B114" s="243"/>
      <c r="E114" s="259"/>
      <c r="Q114" s="244"/>
    </row>
    <row r="115" spans="2:17" ht="20" customHeight="1" x14ac:dyDescent="0.2">
      <c r="B115" s="243"/>
      <c r="E115" s="259" t="s">
        <v>24</v>
      </c>
      <c r="F115" s="322" t="s">
        <v>38</v>
      </c>
      <c r="G115" s="322"/>
      <c r="H115" s="322"/>
      <c r="I115" s="322"/>
      <c r="J115" s="322"/>
      <c r="K115" s="322"/>
      <c r="L115" s="322"/>
      <c r="M115" s="322"/>
      <c r="N115" s="322"/>
      <c r="Q115" s="244"/>
    </row>
    <row r="116" spans="2:17" ht="20" customHeight="1" x14ac:dyDescent="0.2">
      <c r="B116" s="243"/>
      <c r="E116" s="259"/>
      <c r="F116" s="322"/>
      <c r="G116" s="322"/>
      <c r="H116" s="322"/>
      <c r="I116" s="322"/>
      <c r="J116" s="322"/>
      <c r="K116" s="322"/>
      <c r="L116" s="322"/>
      <c r="M116" s="322"/>
      <c r="N116" s="322"/>
      <c r="Q116" s="244"/>
    </row>
    <row r="117" spans="2:17" ht="20" customHeight="1" x14ac:dyDescent="0.2">
      <c r="B117" s="243"/>
      <c r="Q117" s="244"/>
    </row>
    <row r="118" spans="2:17" ht="20" customHeight="1" x14ac:dyDescent="0.2">
      <c r="B118" s="243"/>
      <c r="D118" s="321" t="s">
        <v>39</v>
      </c>
      <c r="E118" s="321"/>
      <c r="F118" s="321"/>
      <c r="G118" s="321"/>
      <c r="H118" s="321"/>
      <c r="I118" s="321"/>
      <c r="J118" s="321"/>
      <c r="K118" s="321"/>
      <c r="L118" s="321"/>
      <c r="M118" s="321"/>
      <c r="N118" s="321"/>
      <c r="O118" s="321"/>
      <c r="P118" s="257"/>
      <c r="Q118" s="244"/>
    </row>
    <row r="119" spans="2:17" ht="20" customHeight="1" x14ac:dyDescent="0.2">
      <c r="B119" s="243"/>
      <c r="D119" s="321"/>
      <c r="E119" s="321"/>
      <c r="F119" s="321"/>
      <c r="G119" s="321"/>
      <c r="H119" s="321"/>
      <c r="I119" s="321"/>
      <c r="J119" s="321"/>
      <c r="K119" s="321"/>
      <c r="L119" s="321"/>
      <c r="M119" s="321"/>
      <c r="N119" s="321"/>
      <c r="O119" s="321"/>
      <c r="P119" s="257"/>
      <c r="Q119" s="244"/>
    </row>
    <row r="120" spans="2:17" ht="20" customHeight="1" x14ac:dyDescent="0.2">
      <c r="B120" s="243"/>
      <c r="Q120" s="244"/>
    </row>
    <row r="121" spans="2:17" ht="20" customHeight="1" x14ac:dyDescent="0.2">
      <c r="B121" s="243"/>
      <c r="D121" s="321" t="s">
        <v>40</v>
      </c>
      <c r="E121" s="321"/>
      <c r="F121" s="321"/>
      <c r="G121" s="321"/>
      <c r="H121" s="321"/>
      <c r="I121" s="321"/>
      <c r="J121" s="321"/>
      <c r="K121" s="321"/>
      <c r="L121" s="321"/>
      <c r="M121" s="321"/>
      <c r="N121" s="321"/>
      <c r="O121" s="321"/>
      <c r="P121" s="257"/>
      <c r="Q121" s="244"/>
    </row>
    <row r="122" spans="2:17" ht="20" customHeight="1" x14ac:dyDescent="0.2">
      <c r="B122" s="243"/>
      <c r="D122" s="321"/>
      <c r="E122" s="321"/>
      <c r="F122" s="321"/>
      <c r="G122" s="321"/>
      <c r="H122" s="321"/>
      <c r="I122" s="321"/>
      <c r="J122" s="321"/>
      <c r="K122" s="321"/>
      <c r="L122" s="321"/>
      <c r="M122" s="321"/>
      <c r="N122" s="321"/>
      <c r="O122" s="321"/>
      <c r="P122" s="257"/>
      <c r="Q122" s="244"/>
    </row>
    <row r="123" spans="2:17" ht="20" customHeight="1" x14ac:dyDescent="0.2">
      <c r="B123" s="243"/>
      <c r="D123" s="321"/>
      <c r="E123" s="321"/>
      <c r="F123" s="321"/>
      <c r="G123" s="321"/>
      <c r="H123" s="321"/>
      <c r="I123" s="321"/>
      <c r="J123" s="321"/>
      <c r="K123" s="321"/>
      <c r="L123" s="321"/>
      <c r="M123" s="321"/>
      <c r="N123" s="321"/>
      <c r="O123" s="321"/>
      <c r="P123" s="257"/>
      <c r="Q123" s="244"/>
    </row>
    <row r="124" spans="2:17" ht="20" customHeight="1" x14ac:dyDescent="0.2">
      <c r="B124" s="243"/>
      <c r="D124" s="321"/>
      <c r="E124" s="321"/>
      <c r="F124" s="321"/>
      <c r="G124" s="321"/>
      <c r="H124" s="321"/>
      <c r="I124" s="321"/>
      <c r="J124" s="321"/>
      <c r="K124" s="321"/>
      <c r="L124" s="321"/>
      <c r="M124" s="321"/>
      <c r="N124" s="321"/>
      <c r="O124" s="321"/>
      <c r="P124" s="257"/>
      <c r="Q124" s="244"/>
    </row>
    <row r="125" spans="2:17" ht="20" customHeight="1" x14ac:dyDescent="0.2">
      <c r="B125" s="243"/>
      <c r="Q125" s="244"/>
    </row>
    <row r="126" spans="2:17" ht="20" customHeight="1" x14ac:dyDescent="0.2">
      <c r="B126" s="243"/>
      <c r="D126" s="272"/>
      <c r="Q126" s="244"/>
    </row>
    <row r="127" spans="2:17" ht="35" customHeight="1" x14ac:dyDescent="0.2">
      <c r="B127" s="243"/>
      <c r="C127" s="247"/>
      <c r="D127" s="248" t="s">
        <v>41</v>
      </c>
      <c r="E127" s="249"/>
      <c r="F127" s="250"/>
      <c r="G127" s="250"/>
      <c r="H127" s="250"/>
      <c r="I127" s="250"/>
      <c r="J127" s="250"/>
      <c r="K127" s="250"/>
      <c r="L127" s="250"/>
      <c r="M127" s="250"/>
      <c r="N127" s="250"/>
      <c r="O127" s="250"/>
      <c r="P127" s="250"/>
      <c r="Q127" s="244"/>
    </row>
    <row r="128" spans="2:17" ht="20" customHeight="1" x14ac:dyDescent="0.2">
      <c r="B128" s="243"/>
      <c r="D128" s="273"/>
      <c r="Q128" s="244"/>
    </row>
    <row r="129" spans="2:17" ht="20" customHeight="1" x14ac:dyDescent="0.2">
      <c r="B129" s="243"/>
      <c r="D129" s="321" t="s">
        <v>42</v>
      </c>
      <c r="E129" s="321"/>
      <c r="F129" s="321"/>
      <c r="G129" s="321"/>
      <c r="H129" s="321"/>
      <c r="I129" s="321"/>
      <c r="J129" s="321"/>
      <c r="K129" s="321"/>
      <c r="L129" s="321"/>
      <c r="M129" s="321"/>
      <c r="N129" s="321"/>
      <c r="O129" s="321"/>
      <c r="P129" s="257"/>
      <c r="Q129" s="244"/>
    </row>
    <row r="130" spans="2:17" ht="20" customHeight="1" x14ac:dyDescent="0.2">
      <c r="B130" s="243"/>
      <c r="D130" s="321"/>
      <c r="E130" s="321"/>
      <c r="F130" s="321"/>
      <c r="G130" s="321"/>
      <c r="H130" s="321"/>
      <c r="I130" s="321"/>
      <c r="J130" s="321"/>
      <c r="K130" s="321"/>
      <c r="L130" s="321"/>
      <c r="M130" s="321"/>
      <c r="N130" s="321"/>
      <c r="O130" s="321"/>
      <c r="P130" s="257"/>
      <c r="Q130" s="244"/>
    </row>
    <row r="131" spans="2:17" ht="37.5" customHeight="1" x14ac:dyDescent="0.2">
      <c r="B131" s="243"/>
      <c r="D131" s="321"/>
      <c r="E131" s="321"/>
      <c r="F131" s="321"/>
      <c r="G131" s="321"/>
      <c r="H131" s="321"/>
      <c r="I131" s="321"/>
      <c r="J131" s="321"/>
      <c r="K131" s="321"/>
      <c r="L131" s="321"/>
      <c r="M131" s="321"/>
      <c r="N131" s="321"/>
      <c r="O131" s="321"/>
      <c r="P131" s="257"/>
      <c r="Q131" s="244"/>
    </row>
    <row r="132" spans="2:17" ht="20" customHeight="1" x14ac:dyDescent="0.2">
      <c r="B132" s="243"/>
      <c r="D132" s="257"/>
      <c r="E132" s="274"/>
      <c r="F132" s="257"/>
      <c r="G132" s="257"/>
      <c r="H132" s="257"/>
      <c r="I132" s="257"/>
      <c r="J132" s="257"/>
      <c r="K132" s="257"/>
      <c r="L132" s="257"/>
      <c r="M132" s="257"/>
      <c r="N132" s="257"/>
      <c r="O132" s="257"/>
      <c r="P132" s="257"/>
      <c r="Q132" s="244"/>
    </row>
    <row r="133" spans="2:17" ht="20" customHeight="1" x14ac:dyDescent="0.2">
      <c r="B133" s="243"/>
      <c r="Q133" s="244"/>
    </row>
    <row r="134" spans="2:17" ht="20" customHeight="1" x14ac:dyDescent="0.2">
      <c r="B134" s="243"/>
      <c r="D134" s="272" t="s">
        <v>43</v>
      </c>
      <c r="Q134" s="244"/>
    </row>
    <row r="135" spans="2:17" ht="20" customHeight="1" x14ac:dyDescent="0.2">
      <c r="B135" s="243"/>
      <c r="D135" s="273"/>
      <c r="Q135" s="244"/>
    </row>
    <row r="136" spans="2:17" ht="20" customHeight="1" x14ac:dyDescent="0.2">
      <c r="B136" s="243"/>
      <c r="D136" s="321" t="s">
        <v>44</v>
      </c>
      <c r="E136" s="321"/>
      <c r="F136" s="321"/>
      <c r="G136" s="321"/>
      <c r="H136" s="321"/>
      <c r="I136" s="321"/>
      <c r="J136" s="321"/>
      <c r="K136" s="321"/>
      <c r="L136" s="321"/>
      <c r="M136" s="321"/>
      <c r="N136" s="321"/>
      <c r="O136" s="321"/>
      <c r="P136" s="257"/>
      <c r="Q136" s="244"/>
    </row>
    <row r="137" spans="2:17" ht="20" customHeight="1" x14ac:dyDescent="0.2">
      <c r="B137" s="243"/>
      <c r="D137" s="321"/>
      <c r="E137" s="321"/>
      <c r="F137" s="321"/>
      <c r="G137" s="321"/>
      <c r="H137" s="321"/>
      <c r="I137" s="321"/>
      <c r="J137" s="321"/>
      <c r="K137" s="321"/>
      <c r="L137" s="321"/>
      <c r="M137" s="321"/>
      <c r="N137" s="321"/>
      <c r="O137" s="321"/>
      <c r="P137" s="257"/>
      <c r="Q137" s="244"/>
    </row>
    <row r="138" spans="2:17" ht="20" customHeight="1" x14ac:dyDescent="0.2">
      <c r="B138" s="243"/>
      <c r="D138" s="321"/>
      <c r="E138" s="321"/>
      <c r="F138" s="321"/>
      <c r="G138" s="321"/>
      <c r="H138" s="321"/>
      <c r="I138" s="321"/>
      <c r="J138" s="321"/>
      <c r="K138" s="321"/>
      <c r="L138" s="321"/>
      <c r="M138" s="321"/>
      <c r="N138" s="321"/>
      <c r="O138" s="321"/>
      <c r="P138" s="257"/>
      <c r="Q138" s="244"/>
    </row>
    <row r="139" spans="2:17" ht="20" customHeight="1" x14ac:dyDescent="0.2">
      <c r="B139" s="243"/>
      <c r="Q139" s="244"/>
    </row>
    <row r="140" spans="2:17" ht="20" customHeight="1" x14ac:dyDescent="0.2">
      <c r="B140" s="243"/>
      <c r="Q140" s="244"/>
    </row>
    <row r="141" spans="2:17" ht="35" customHeight="1" x14ac:dyDescent="0.2">
      <c r="B141" s="243"/>
      <c r="C141" s="247"/>
      <c r="D141" s="248" t="s">
        <v>45</v>
      </c>
      <c r="E141" s="249"/>
      <c r="F141" s="250"/>
      <c r="G141" s="250"/>
      <c r="H141" s="250"/>
      <c r="I141" s="250"/>
      <c r="J141" s="250"/>
      <c r="K141" s="250"/>
      <c r="L141" s="250"/>
      <c r="M141" s="250"/>
      <c r="N141" s="250"/>
      <c r="O141" s="250"/>
      <c r="P141" s="250"/>
      <c r="Q141" s="244"/>
    </row>
    <row r="142" spans="2:17" ht="20" customHeight="1" x14ac:dyDescent="0.2">
      <c r="B142" s="243"/>
      <c r="D142" s="273"/>
      <c r="Q142" s="244"/>
    </row>
    <row r="143" spans="2:17" ht="17" customHeight="1" x14ac:dyDescent="0.2">
      <c r="B143" s="243"/>
      <c r="D143" s="320" t="s">
        <v>46</v>
      </c>
      <c r="E143" s="320"/>
      <c r="F143" s="320"/>
      <c r="G143" s="320"/>
      <c r="H143" s="320"/>
      <c r="I143" s="320"/>
      <c r="J143" s="320"/>
      <c r="K143" s="320"/>
      <c r="L143" s="320"/>
      <c r="M143" s="320"/>
      <c r="N143" s="320"/>
      <c r="O143" s="320"/>
      <c r="P143" s="275"/>
      <c r="Q143" s="244"/>
    </row>
    <row r="144" spans="2:17" ht="17" customHeight="1" x14ac:dyDescent="0.2">
      <c r="B144" s="243"/>
      <c r="D144" s="320"/>
      <c r="E144" s="320"/>
      <c r="F144" s="320"/>
      <c r="G144" s="320"/>
      <c r="H144" s="320"/>
      <c r="I144" s="320"/>
      <c r="J144" s="320"/>
      <c r="K144" s="320"/>
      <c r="L144" s="320"/>
      <c r="M144" s="320"/>
      <c r="N144" s="320"/>
      <c r="O144" s="320"/>
      <c r="P144" s="275"/>
      <c r="Q144" s="244"/>
    </row>
    <row r="145" spans="2:17" ht="17" customHeight="1" x14ac:dyDescent="0.2">
      <c r="B145" s="243"/>
      <c r="D145" s="320"/>
      <c r="E145" s="320"/>
      <c r="F145" s="320"/>
      <c r="G145" s="320"/>
      <c r="H145" s="320"/>
      <c r="I145" s="320"/>
      <c r="J145" s="320"/>
      <c r="K145" s="320"/>
      <c r="L145" s="320"/>
      <c r="M145" s="320"/>
      <c r="N145" s="320"/>
      <c r="O145" s="320"/>
      <c r="P145" s="275"/>
      <c r="Q145" s="244"/>
    </row>
    <row r="146" spans="2:17" ht="17" customHeight="1" x14ac:dyDescent="0.2">
      <c r="B146" s="243"/>
      <c r="Q146" s="244"/>
    </row>
    <row r="147" spans="2:17" ht="17" customHeight="1" x14ac:dyDescent="0.2">
      <c r="B147" s="243"/>
      <c r="D147" s="320" t="s">
        <v>47</v>
      </c>
      <c r="E147" s="320"/>
      <c r="F147" s="320"/>
      <c r="G147" s="320"/>
      <c r="H147" s="320"/>
      <c r="I147" s="320"/>
      <c r="J147" s="320"/>
      <c r="K147" s="320"/>
      <c r="L147" s="320"/>
      <c r="M147" s="320"/>
      <c r="N147" s="320"/>
      <c r="O147" s="320"/>
      <c r="P147" s="275"/>
      <c r="Q147" s="244"/>
    </row>
    <row r="148" spans="2:17" ht="17" customHeight="1" x14ac:dyDescent="0.2">
      <c r="B148" s="243"/>
      <c r="D148" s="320"/>
      <c r="E148" s="320"/>
      <c r="F148" s="320"/>
      <c r="G148" s="320"/>
      <c r="H148" s="320"/>
      <c r="I148" s="320"/>
      <c r="J148" s="320"/>
      <c r="K148" s="320"/>
      <c r="L148" s="320"/>
      <c r="M148" s="320"/>
      <c r="N148" s="320"/>
      <c r="O148" s="320"/>
      <c r="P148" s="275"/>
      <c r="Q148" s="244"/>
    </row>
    <row r="149" spans="2:17" ht="17" customHeight="1" x14ac:dyDescent="0.2">
      <c r="B149" s="243"/>
      <c r="D149" s="320"/>
      <c r="E149" s="320"/>
      <c r="F149" s="320"/>
      <c r="G149" s="320"/>
      <c r="H149" s="320"/>
      <c r="I149" s="320"/>
      <c r="J149" s="320"/>
      <c r="K149" s="320"/>
      <c r="L149" s="320"/>
      <c r="M149" s="320"/>
      <c r="N149" s="320"/>
      <c r="O149" s="320"/>
      <c r="P149" s="275"/>
      <c r="Q149" s="244"/>
    </row>
    <row r="150" spans="2:17" ht="17" customHeight="1" x14ac:dyDescent="0.2">
      <c r="B150" s="243"/>
      <c r="D150" s="275"/>
      <c r="E150" s="276"/>
      <c r="F150" s="275"/>
      <c r="G150" s="275"/>
      <c r="H150" s="275"/>
      <c r="I150" s="275"/>
      <c r="J150" s="275"/>
      <c r="K150" s="275"/>
      <c r="L150" s="275"/>
      <c r="M150" s="275"/>
      <c r="N150" s="275"/>
      <c r="O150" s="275"/>
      <c r="P150" s="275"/>
      <c r="Q150" s="244"/>
    </row>
    <row r="151" spans="2:17" ht="17" customHeight="1" x14ac:dyDescent="0.2">
      <c r="B151" s="243"/>
      <c r="D151" s="320" t="s">
        <v>48</v>
      </c>
      <c r="E151" s="320"/>
      <c r="F151" s="320"/>
      <c r="G151" s="320"/>
      <c r="H151" s="320"/>
      <c r="I151" s="320"/>
      <c r="J151" s="320"/>
      <c r="K151" s="320"/>
      <c r="L151" s="320"/>
      <c r="M151" s="320"/>
      <c r="N151" s="320"/>
      <c r="O151" s="320"/>
      <c r="P151" s="275"/>
      <c r="Q151" s="244"/>
    </row>
    <row r="152" spans="2:17" ht="17" customHeight="1" x14ac:dyDescent="0.2">
      <c r="B152" s="243"/>
      <c r="D152" s="320"/>
      <c r="E152" s="320"/>
      <c r="F152" s="320"/>
      <c r="G152" s="320"/>
      <c r="H152" s="320"/>
      <c r="I152" s="320"/>
      <c r="J152" s="320"/>
      <c r="K152" s="320"/>
      <c r="L152" s="320"/>
      <c r="M152" s="320"/>
      <c r="N152" s="320"/>
      <c r="O152" s="320"/>
      <c r="P152" s="275"/>
      <c r="Q152" s="244"/>
    </row>
    <row r="153" spans="2:17" ht="17" customHeight="1" x14ac:dyDescent="0.2">
      <c r="B153" s="243"/>
      <c r="D153" s="320"/>
      <c r="E153" s="320"/>
      <c r="F153" s="320"/>
      <c r="G153" s="320"/>
      <c r="H153" s="320"/>
      <c r="I153" s="320"/>
      <c r="J153" s="320"/>
      <c r="K153" s="320"/>
      <c r="L153" s="320"/>
      <c r="M153" s="320"/>
      <c r="N153" s="320"/>
      <c r="O153" s="320"/>
      <c r="P153" s="275"/>
      <c r="Q153" s="244"/>
    </row>
    <row r="154" spans="2:17" ht="20" customHeight="1" x14ac:dyDescent="0.2">
      <c r="B154" s="243"/>
      <c r="Q154" s="244"/>
    </row>
    <row r="155" spans="2:17" ht="20" customHeight="1" x14ac:dyDescent="0.2">
      <c r="B155" s="243"/>
      <c r="Q155" s="244"/>
    </row>
    <row r="156" spans="2:17" ht="20" customHeight="1" x14ac:dyDescent="0.2">
      <c r="B156" s="243"/>
      <c r="D156" s="325" t="s">
        <v>49</v>
      </c>
      <c r="E156" s="325"/>
      <c r="F156" s="325"/>
      <c r="G156" s="325"/>
      <c r="H156" s="325"/>
      <c r="Q156" s="244"/>
    </row>
    <row r="157" spans="2:17" ht="20" customHeight="1" x14ac:dyDescent="0.2">
      <c r="B157" s="243"/>
      <c r="Q157" s="244"/>
    </row>
    <row r="158" spans="2:17" ht="20" customHeight="1" thickBot="1" x14ac:dyDescent="0.25">
      <c r="B158" s="267"/>
      <c r="C158" s="268"/>
      <c r="D158" s="268"/>
      <c r="E158" s="270"/>
      <c r="F158" s="268"/>
      <c r="G158" s="268"/>
      <c r="H158" s="268"/>
      <c r="I158" s="268"/>
      <c r="J158" s="268"/>
      <c r="K158" s="268"/>
      <c r="L158" s="268"/>
      <c r="M158" s="268"/>
      <c r="N158" s="268"/>
      <c r="O158" s="268"/>
      <c r="P158" s="268"/>
      <c r="Q158" s="271"/>
    </row>
    <row r="159" spans="2:17" ht="20" customHeight="1" x14ac:dyDescent="0.2"/>
    <row r="160" spans="2:17" ht="20" customHeight="1" x14ac:dyDescent="0.2"/>
    <row r="161" ht="20" customHeight="1" x14ac:dyDescent="0.2"/>
    <row r="162" ht="20" customHeight="1" x14ac:dyDescent="0.2"/>
    <row r="163" ht="20" customHeight="1" x14ac:dyDescent="0.2"/>
    <row r="164" ht="20" customHeight="1" x14ac:dyDescent="0.2"/>
    <row r="165" ht="20" customHeight="1" x14ac:dyDescent="0.2"/>
    <row r="166" ht="20" customHeight="1" x14ac:dyDescent="0.2"/>
    <row r="167" ht="20" customHeight="1" x14ac:dyDescent="0.2"/>
    <row r="168" ht="20" customHeight="1" x14ac:dyDescent="0.2"/>
    <row r="169" ht="20" customHeight="1" x14ac:dyDescent="0.2"/>
  </sheetData>
  <sheetProtection sheet="1" objects="1" scenarios="1" selectLockedCells="1" selectUnlockedCells="1"/>
  <mergeCells count="31">
    <mergeCell ref="L5:P7"/>
    <mergeCell ref="D156:H156"/>
    <mergeCell ref="F47:N49"/>
    <mergeCell ref="F51:N52"/>
    <mergeCell ref="F54:N56"/>
    <mergeCell ref="F58:N60"/>
    <mergeCell ref="F62:N64"/>
    <mergeCell ref="F66:N68"/>
    <mergeCell ref="F72:N73"/>
    <mergeCell ref="F75:N75"/>
    <mergeCell ref="F77:N77"/>
    <mergeCell ref="F79:N79"/>
    <mergeCell ref="F97:N99"/>
    <mergeCell ref="F101:N103"/>
    <mergeCell ref="F105:N107"/>
    <mergeCell ref="F109:N110"/>
    <mergeCell ref="D44:O45"/>
    <mergeCell ref="D14:O18"/>
    <mergeCell ref="D20:O23"/>
    <mergeCell ref="D25:O28"/>
    <mergeCell ref="D37:O39"/>
    <mergeCell ref="D147:O149"/>
    <mergeCell ref="D151:O153"/>
    <mergeCell ref="D118:O119"/>
    <mergeCell ref="F115:N116"/>
    <mergeCell ref="D84:O86"/>
    <mergeCell ref="D136:O138"/>
    <mergeCell ref="D143:O145"/>
    <mergeCell ref="D121:O124"/>
    <mergeCell ref="D129:O131"/>
    <mergeCell ref="F112:N1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C227-98AE-A64D-9FBD-31D3AF1A9DCB}">
  <sheetPr>
    <tabColor theme="7" tint="0.59999389629810485"/>
  </sheetPr>
  <dimension ref="A1:S208"/>
  <sheetViews>
    <sheetView showGridLines="0" showRowColHeaders="0" workbookViewId="0">
      <pane ySplit="7" topLeftCell="A8" activePane="bottomLeft" state="frozen"/>
      <selection pane="bottomLeft"/>
    </sheetView>
  </sheetViews>
  <sheetFormatPr baseColWidth="10" defaultColWidth="0" defaultRowHeight="20" customHeight="1" zeroHeight="1" x14ac:dyDescent="0.2"/>
  <cols>
    <col min="1" max="2" width="6.6640625" style="57" customWidth="1"/>
    <col min="3" max="3" width="1.6640625" style="57" customWidth="1"/>
    <col min="4" max="4" width="5.83203125" style="129" customWidth="1"/>
    <col min="5" max="5" width="3.33203125" style="132" customWidth="1"/>
    <col min="6" max="6" width="3.33203125" style="57" customWidth="1"/>
    <col min="7" max="7" width="7.5" style="57" customWidth="1"/>
    <col min="8" max="16" width="10.83203125" style="57" customWidth="1"/>
    <col min="17" max="17" width="1.6640625" style="57" customWidth="1"/>
    <col min="18" max="18" width="6.6640625" style="57" customWidth="1"/>
    <col min="19" max="19" width="10.83203125" style="57" customWidth="1"/>
    <col min="20" max="16384" width="10.83203125" style="57" hidden="1"/>
  </cols>
  <sheetData>
    <row r="1" spans="2:18" ht="20" customHeight="1" thickBot="1" x14ac:dyDescent="0.25"/>
    <row r="2" spans="2:18" ht="20" customHeight="1" x14ac:dyDescent="0.2">
      <c r="B2" s="238"/>
      <c r="C2" s="239"/>
      <c r="D2" s="240"/>
      <c r="E2" s="241"/>
      <c r="F2" s="239"/>
      <c r="G2" s="239"/>
      <c r="H2" s="239"/>
      <c r="I2" s="239"/>
      <c r="J2" s="239"/>
      <c r="K2" s="239"/>
      <c r="L2" s="239"/>
      <c r="M2" s="239"/>
      <c r="N2" s="239"/>
      <c r="O2" s="239"/>
      <c r="P2" s="239"/>
      <c r="Q2" s="239"/>
      <c r="R2" s="242"/>
    </row>
    <row r="3" spans="2:18" ht="20" customHeight="1" x14ac:dyDescent="0.2">
      <c r="B3" s="243"/>
      <c r="R3" s="244"/>
    </row>
    <row r="4" spans="2:18" ht="20" customHeight="1" x14ac:dyDescent="0.2">
      <c r="B4" s="243"/>
      <c r="N4" s="245"/>
      <c r="O4" s="245"/>
      <c r="P4" s="245"/>
      <c r="R4" s="244"/>
    </row>
    <row r="5" spans="2:18" ht="20" customHeight="1" x14ac:dyDescent="0.2">
      <c r="B5" s="243"/>
      <c r="M5" s="324" t="s">
        <v>0</v>
      </c>
      <c r="N5" s="324"/>
      <c r="O5" s="324"/>
      <c r="P5" s="324"/>
      <c r="Q5" s="324"/>
      <c r="R5" s="246"/>
    </row>
    <row r="6" spans="2:18" ht="20" customHeight="1" x14ac:dyDescent="0.2">
      <c r="B6" s="243"/>
      <c r="M6" s="324"/>
      <c r="N6" s="324"/>
      <c r="O6" s="324"/>
      <c r="P6" s="324"/>
      <c r="Q6" s="324"/>
      <c r="R6" s="246"/>
    </row>
    <row r="7" spans="2:18" ht="20" customHeight="1" x14ac:dyDescent="0.2">
      <c r="B7" s="243"/>
      <c r="M7" s="324"/>
      <c r="N7" s="324"/>
      <c r="O7" s="324"/>
      <c r="P7" s="324"/>
      <c r="Q7" s="324"/>
      <c r="R7" s="246"/>
    </row>
    <row r="8" spans="2:18" ht="20" customHeight="1" x14ac:dyDescent="0.2">
      <c r="B8" s="243"/>
      <c r="R8" s="244"/>
    </row>
    <row r="9" spans="2:18" ht="20" customHeight="1" x14ac:dyDescent="0.2">
      <c r="B9" s="243"/>
      <c r="R9" s="244"/>
    </row>
    <row r="10" spans="2:18" ht="35" customHeight="1" x14ac:dyDescent="0.2">
      <c r="B10" s="243"/>
      <c r="C10" s="247"/>
      <c r="D10" s="248" t="s">
        <v>50</v>
      </c>
      <c r="E10" s="249"/>
      <c r="F10" s="250"/>
      <c r="G10" s="250"/>
      <c r="H10" s="250"/>
      <c r="I10" s="250"/>
      <c r="J10" s="250"/>
      <c r="K10" s="250"/>
      <c r="L10" s="250"/>
      <c r="M10" s="250"/>
      <c r="N10" s="250"/>
      <c r="O10" s="250"/>
      <c r="P10" s="250"/>
      <c r="Q10" s="247"/>
      <c r="R10" s="244"/>
    </row>
    <row r="11" spans="2:18" ht="20" customHeight="1" x14ac:dyDescent="0.2">
      <c r="B11" s="243"/>
      <c r="R11" s="244"/>
    </row>
    <row r="12" spans="2:18" ht="20" customHeight="1" x14ac:dyDescent="0.2">
      <c r="B12" s="243"/>
      <c r="D12" s="251" t="s">
        <v>51</v>
      </c>
      <c r="R12" s="244"/>
    </row>
    <row r="13" spans="2:18" ht="20" customHeight="1" x14ac:dyDescent="0.2">
      <c r="B13" s="243"/>
      <c r="R13" s="244"/>
    </row>
    <row r="14" spans="2:18" ht="20" customHeight="1" x14ac:dyDescent="0.2">
      <c r="B14" s="243"/>
      <c r="D14" s="323" t="s">
        <v>52</v>
      </c>
      <c r="E14" s="323"/>
      <c r="F14" s="323"/>
      <c r="G14" s="323"/>
      <c r="H14" s="323"/>
      <c r="I14" s="323"/>
      <c r="J14" s="323"/>
      <c r="K14" s="323"/>
      <c r="L14" s="323"/>
      <c r="M14" s="323"/>
      <c r="N14" s="323"/>
      <c r="O14" s="323"/>
      <c r="P14" s="323"/>
      <c r="R14" s="244"/>
    </row>
    <row r="15" spans="2:18" ht="20" customHeight="1" x14ac:dyDescent="0.2">
      <c r="B15" s="243"/>
      <c r="D15" s="323"/>
      <c r="E15" s="323"/>
      <c r="F15" s="323"/>
      <c r="G15" s="323"/>
      <c r="H15" s="323"/>
      <c r="I15" s="323"/>
      <c r="J15" s="323"/>
      <c r="K15" s="323"/>
      <c r="L15" s="323"/>
      <c r="M15" s="323"/>
      <c r="N15" s="323"/>
      <c r="O15" s="323"/>
      <c r="P15" s="323"/>
      <c r="R15" s="244"/>
    </row>
    <row r="16" spans="2:18" ht="33" customHeight="1" x14ac:dyDescent="0.2">
      <c r="B16" s="243"/>
      <c r="D16" s="323"/>
      <c r="E16" s="323"/>
      <c r="F16" s="323"/>
      <c r="G16" s="323"/>
      <c r="H16" s="323"/>
      <c r="I16" s="323"/>
      <c r="J16" s="323"/>
      <c r="K16" s="323"/>
      <c r="L16" s="323"/>
      <c r="M16" s="323"/>
      <c r="N16" s="323"/>
      <c r="O16" s="323"/>
      <c r="P16" s="323"/>
      <c r="R16" s="244"/>
    </row>
    <row r="17" spans="2:18" ht="20" customHeight="1" x14ac:dyDescent="0.2">
      <c r="B17" s="243"/>
      <c r="R17" s="244"/>
    </row>
    <row r="18" spans="2:18" ht="20" customHeight="1" x14ac:dyDescent="0.2">
      <c r="B18" s="243"/>
      <c r="D18" s="323" t="s">
        <v>53</v>
      </c>
      <c r="E18" s="323"/>
      <c r="F18" s="323"/>
      <c r="G18" s="323"/>
      <c r="H18" s="323"/>
      <c r="I18" s="323"/>
      <c r="J18" s="323"/>
      <c r="K18" s="323"/>
      <c r="L18" s="323"/>
      <c r="M18" s="323"/>
      <c r="N18" s="323"/>
      <c r="O18" s="323"/>
      <c r="P18" s="323"/>
      <c r="R18" s="244"/>
    </row>
    <row r="19" spans="2:18" ht="20" customHeight="1" x14ac:dyDescent="0.2">
      <c r="B19" s="243"/>
      <c r="D19" s="323"/>
      <c r="E19" s="323"/>
      <c r="F19" s="323"/>
      <c r="G19" s="323"/>
      <c r="H19" s="323"/>
      <c r="I19" s="323"/>
      <c r="J19" s="323"/>
      <c r="K19" s="323"/>
      <c r="L19" s="323"/>
      <c r="M19" s="323"/>
      <c r="N19" s="323"/>
      <c r="O19" s="323"/>
      <c r="P19" s="323"/>
      <c r="R19" s="244"/>
    </row>
    <row r="20" spans="2:18" ht="20" customHeight="1" x14ac:dyDescent="0.2">
      <c r="B20" s="243"/>
      <c r="D20" s="323"/>
      <c r="E20" s="323"/>
      <c r="F20" s="323"/>
      <c r="G20" s="323"/>
      <c r="H20" s="323"/>
      <c r="I20" s="323"/>
      <c r="J20" s="323"/>
      <c r="K20" s="323"/>
      <c r="L20" s="323"/>
      <c r="M20" s="323"/>
      <c r="N20" s="323"/>
      <c r="O20" s="323"/>
      <c r="P20" s="323"/>
      <c r="R20" s="244"/>
    </row>
    <row r="21" spans="2:18" ht="20" customHeight="1" x14ac:dyDescent="0.2">
      <c r="B21" s="243"/>
      <c r="R21" s="244"/>
    </row>
    <row r="22" spans="2:18" ht="20" customHeight="1" x14ac:dyDescent="0.2">
      <c r="B22" s="243"/>
      <c r="D22" s="253" t="s">
        <v>54</v>
      </c>
      <c r="R22" s="244"/>
    </row>
    <row r="23" spans="2:18" ht="20" customHeight="1" x14ac:dyDescent="0.2">
      <c r="B23" s="243"/>
      <c r="R23" s="244"/>
    </row>
    <row r="24" spans="2:18" ht="20" customHeight="1" x14ac:dyDescent="0.2">
      <c r="B24" s="243"/>
      <c r="E24" s="254" t="s">
        <v>6</v>
      </c>
      <c r="F24" s="326" t="s">
        <v>55</v>
      </c>
      <c r="G24" s="326"/>
      <c r="H24" s="326"/>
      <c r="I24" s="326"/>
      <c r="R24" s="244"/>
    </row>
    <row r="25" spans="2:18" ht="20" customHeight="1" x14ac:dyDescent="0.2">
      <c r="B25" s="243"/>
      <c r="E25" s="254" t="s">
        <v>6</v>
      </c>
      <c r="F25" s="326" t="s">
        <v>56</v>
      </c>
      <c r="G25" s="326"/>
      <c r="H25" s="326"/>
      <c r="I25" s="326"/>
      <c r="R25" s="244"/>
    </row>
    <row r="26" spans="2:18" ht="20" customHeight="1" x14ac:dyDescent="0.2">
      <c r="B26" s="243"/>
      <c r="E26" s="254" t="s">
        <v>6</v>
      </c>
      <c r="F26" s="326" t="s">
        <v>57</v>
      </c>
      <c r="G26" s="326"/>
      <c r="H26" s="326"/>
      <c r="I26" s="326"/>
      <c r="R26" s="244"/>
    </row>
    <row r="27" spans="2:18" ht="20" customHeight="1" x14ac:dyDescent="0.2">
      <c r="B27" s="243"/>
      <c r="E27" s="254" t="s">
        <v>6</v>
      </c>
      <c r="F27" s="326" t="s">
        <v>58</v>
      </c>
      <c r="G27" s="326"/>
      <c r="H27" s="326"/>
      <c r="I27" s="326"/>
      <c r="R27" s="244"/>
    </row>
    <row r="28" spans="2:18" ht="20" customHeight="1" x14ac:dyDescent="0.2">
      <c r="B28" s="243"/>
      <c r="E28" s="254" t="s">
        <v>6</v>
      </c>
      <c r="F28" s="326" t="s">
        <v>59</v>
      </c>
      <c r="G28" s="326"/>
      <c r="H28" s="326"/>
      <c r="I28" s="326"/>
      <c r="R28" s="244"/>
    </row>
    <row r="29" spans="2:18" ht="20" customHeight="1" x14ac:dyDescent="0.2">
      <c r="B29" s="243"/>
      <c r="E29" s="254" t="s">
        <v>6</v>
      </c>
      <c r="F29" s="326" t="s">
        <v>60</v>
      </c>
      <c r="G29" s="326"/>
      <c r="H29" s="326"/>
      <c r="I29" s="326"/>
      <c r="R29" s="244"/>
    </row>
    <row r="30" spans="2:18" ht="20" customHeight="1" x14ac:dyDescent="0.2">
      <c r="B30" s="243"/>
      <c r="E30" s="254" t="s">
        <v>6</v>
      </c>
      <c r="F30" s="326" t="s">
        <v>61</v>
      </c>
      <c r="G30" s="326"/>
      <c r="H30" s="326"/>
      <c r="I30" s="326"/>
      <c r="R30" s="244"/>
    </row>
    <row r="31" spans="2:18" ht="20" customHeight="1" x14ac:dyDescent="0.2">
      <c r="B31" s="243"/>
      <c r="E31" s="254"/>
      <c r="F31" s="255"/>
      <c r="G31" s="255"/>
      <c r="R31" s="244"/>
    </row>
    <row r="32" spans="2:18" ht="20" customHeight="1" x14ac:dyDescent="0.2">
      <c r="B32" s="243"/>
      <c r="D32" s="323" t="s">
        <v>62</v>
      </c>
      <c r="E32" s="323"/>
      <c r="F32" s="323"/>
      <c r="G32" s="323"/>
      <c r="H32" s="323"/>
      <c r="I32" s="323"/>
      <c r="J32" s="323"/>
      <c r="K32" s="323"/>
      <c r="L32" s="323"/>
      <c r="M32" s="323"/>
      <c r="N32" s="323"/>
      <c r="O32" s="323"/>
      <c r="P32" s="323"/>
      <c r="R32" s="244"/>
    </row>
    <row r="33" spans="2:18" ht="20" customHeight="1" x14ac:dyDescent="0.2">
      <c r="B33" s="243"/>
      <c r="D33" s="323"/>
      <c r="E33" s="323"/>
      <c r="F33" s="323"/>
      <c r="G33" s="323"/>
      <c r="H33" s="323"/>
      <c r="I33" s="323"/>
      <c r="J33" s="323"/>
      <c r="K33" s="323"/>
      <c r="L33" s="323"/>
      <c r="M33" s="323"/>
      <c r="N33" s="323"/>
      <c r="O33" s="323"/>
      <c r="P33" s="323"/>
      <c r="R33" s="244"/>
    </row>
    <row r="34" spans="2:18" ht="20" customHeight="1" x14ac:dyDescent="0.2">
      <c r="B34" s="243"/>
      <c r="R34" s="244"/>
    </row>
    <row r="35" spans="2:18" ht="20" customHeight="1" x14ac:dyDescent="0.2">
      <c r="B35" s="243"/>
      <c r="R35" s="244"/>
    </row>
    <row r="36" spans="2:18" ht="20" customHeight="1" x14ac:dyDescent="0.2">
      <c r="B36" s="243"/>
      <c r="D36" s="251" t="s">
        <v>63</v>
      </c>
      <c r="R36" s="244"/>
    </row>
    <row r="37" spans="2:18" ht="20" customHeight="1" x14ac:dyDescent="0.2">
      <c r="B37" s="243"/>
      <c r="D37" s="251"/>
      <c r="R37" s="244"/>
    </row>
    <row r="38" spans="2:18" ht="20" customHeight="1" x14ac:dyDescent="0.2">
      <c r="B38" s="243"/>
      <c r="D38" s="251"/>
      <c r="R38" s="244"/>
    </row>
    <row r="39" spans="2:18" ht="20" customHeight="1" x14ac:dyDescent="0.2">
      <c r="B39" s="243"/>
      <c r="D39" s="251"/>
      <c r="R39" s="244"/>
    </row>
    <row r="40" spans="2:18" ht="20" customHeight="1" x14ac:dyDescent="0.2">
      <c r="B40" s="243"/>
      <c r="D40" s="251"/>
      <c r="R40" s="244"/>
    </row>
    <row r="41" spans="2:18" ht="20" customHeight="1" x14ac:dyDescent="0.2">
      <c r="B41" s="243"/>
      <c r="D41" s="251"/>
      <c r="R41" s="244"/>
    </row>
    <row r="42" spans="2:18" ht="20" customHeight="1" x14ac:dyDescent="0.2">
      <c r="B42" s="243"/>
      <c r="D42" s="251"/>
      <c r="R42" s="244"/>
    </row>
    <row r="43" spans="2:18" ht="20" customHeight="1" x14ac:dyDescent="0.2">
      <c r="B43" s="243"/>
      <c r="D43" s="251"/>
      <c r="R43" s="244"/>
    </row>
    <row r="44" spans="2:18" ht="20" customHeight="1" x14ac:dyDescent="0.2">
      <c r="B44" s="243"/>
      <c r="D44" s="251"/>
      <c r="R44" s="244"/>
    </row>
    <row r="45" spans="2:18" ht="20" customHeight="1" x14ac:dyDescent="0.2">
      <c r="B45" s="243"/>
      <c r="D45" s="251"/>
      <c r="R45" s="244"/>
    </row>
    <row r="46" spans="2:18" ht="20" customHeight="1" x14ac:dyDescent="0.2">
      <c r="B46" s="243"/>
      <c r="E46" s="256" t="s">
        <v>14</v>
      </c>
      <c r="F46" s="321" t="s">
        <v>64</v>
      </c>
      <c r="G46" s="321"/>
      <c r="H46" s="321"/>
      <c r="I46" s="321"/>
      <c r="J46" s="321"/>
      <c r="K46" s="321"/>
      <c r="L46" s="321"/>
      <c r="M46" s="321"/>
      <c r="N46" s="321"/>
      <c r="O46" s="321"/>
      <c r="R46" s="244"/>
    </row>
    <row r="47" spans="2:18" ht="20" customHeight="1" x14ac:dyDescent="0.2">
      <c r="B47" s="243"/>
      <c r="E47" s="258"/>
      <c r="F47" s="321"/>
      <c r="G47" s="321"/>
      <c r="H47" s="321"/>
      <c r="I47" s="321"/>
      <c r="J47" s="321"/>
      <c r="K47" s="321"/>
      <c r="L47" s="321"/>
      <c r="M47" s="321"/>
      <c r="N47" s="321"/>
      <c r="O47" s="321"/>
      <c r="R47" s="244"/>
    </row>
    <row r="48" spans="2:18" ht="20" customHeight="1" x14ac:dyDescent="0.2">
      <c r="B48" s="243"/>
      <c r="E48" s="258"/>
      <c r="F48" s="321"/>
      <c r="G48" s="321"/>
      <c r="H48" s="321"/>
      <c r="I48" s="321"/>
      <c r="J48" s="321"/>
      <c r="K48" s="321"/>
      <c r="L48" s="321"/>
      <c r="M48" s="321"/>
      <c r="N48" s="321"/>
      <c r="O48" s="321"/>
      <c r="R48" s="244"/>
    </row>
    <row r="49" spans="2:18" ht="20" customHeight="1" x14ac:dyDescent="0.2">
      <c r="B49" s="243"/>
      <c r="E49" s="259"/>
      <c r="R49" s="244"/>
    </row>
    <row r="50" spans="2:18" ht="20" customHeight="1" x14ac:dyDescent="0.2">
      <c r="B50" s="243"/>
      <c r="E50" s="259" t="s">
        <v>16</v>
      </c>
      <c r="F50" s="321" t="s">
        <v>65</v>
      </c>
      <c r="G50" s="321"/>
      <c r="H50" s="321"/>
      <c r="I50" s="321"/>
      <c r="J50" s="321"/>
      <c r="K50" s="321"/>
      <c r="L50" s="321"/>
      <c r="M50" s="321"/>
      <c r="N50" s="321"/>
      <c r="O50" s="321"/>
      <c r="R50" s="244"/>
    </row>
    <row r="51" spans="2:18" ht="20" customHeight="1" x14ac:dyDescent="0.2">
      <c r="B51" s="243"/>
      <c r="E51" s="259"/>
      <c r="F51" s="321"/>
      <c r="G51" s="321"/>
      <c r="H51" s="321"/>
      <c r="I51" s="321"/>
      <c r="J51" s="321"/>
      <c r="K51" s="321"/>
      <c r="L51" s="321"/>
      <c r="M51" s="321"/>
      <c r="N51" s="321"/>
      <c r="O51" s="321"/>
      <c r="R51" s="244"/>
    </row>
    <row r="52" spans="2:18" ht="20" customHeight="1" x14ac:dyDescent="0.2">
      <c r="B52" s="243"/>
      <c r="E52" s="259"/>
      <c r="R52" s="244"/>
    </row>
    <row r="53" spans="2:18" ht="20" customHeight="1" x14ac:dyDescent="0.2">
      <c r="B53" s="243"/>
      <c r="E53" s="259" t="s">
        <v>18</v>
      </c>
      <c r="F53" s="321" t="s">
        <v>66</v>
      </c>
      <c r="G53" s="321"/>
      <c r="H53" s="321"/>
      <c r="I53" s="321"/>
      <c r="J53" s="321"/>
      <c r="K53" s="321"/>
      <c r="L53" s="321"/>
      <c r="M53" s="321"/>
      <c r="N53" s="321"/>
      <c r="O53" s="321"/>
      <c r="R53" s="244"/>
    </row>
    <row r="54" spans="2:18" ht="20" customHeight="1" x14ac:dyDescent="0.2">
      <c r="B54" s="243"/>
      <c r="E54" s="259"/>
      <c r="F54" s="321"/>
      <c r="G54" s="321"/>
      <c r="H54" s="321"/>
      <c r="I54" s="321"/>
      <c r="J54" s="321"/>
      <c r="K54" s="321"/>
      <c r="L54" s="321"/>
      <c r="M54" s="321"/>
      <c r="N54" s="321"/>
      <c r="O54" s="321"/>
      <c r="R54" s="244"/>
    </row>
    <row r="55" spans="2:18" ht="20" customHeight="1" x14ac:dyDescent="0.2">
      <c r="B55" s="243"/>
      <c r="E55" s="259"/>
      <c r="R55" s="244"/>
    </row>
    <row r="56" spans="2:18" ht="20" customHeight="1" x14ac:dyDescent="0.2">
      <c r="B56" s="243"/>
      <c r="E56" s="259" t="s">
        <v>20</v>
      </c>
      <c r="F56" s="321" t="s">
        <v>67</v>
      </c>
      <c r="G56" s="321"/>
      <c r="H56" s="321"/>
      <c r="I56" s="321"/>
      <c r="J56" s="321"/>
      <c r="K56" s="321"/>
      <c r="L56" s="321"/>
      <c r="M56" s="321"/>
      <c r="N56" s="321"/>
      <c r="O56" s="321"/>
      <c r="R56" s="244"/>
    </row>
    <row r="57" spans="2:18" ht="20" customHeight="1" x14ac:dyDescent="0.2">
      <c r="B57" s="243"/>
      <c r="E57" s="259"/>
      <c r="F57" s="321"/>
      <c r="G57" s="321"/>
      <c r="H57" s="321"/>
      <c r="I57" s="321"/>
      <c r="J57" s="321"/>
      <c r="K57" s="321"/>
      <c r="L57" s="321"/>
      <c r="M57" s="321"/>
      <c r="N57" s="321"/>
      <c r="O57" s="321"/>
      <c r="R57" s="244"/>
    </row>
    <row r="58" spans="2:18" ht="20" customHeight="1" x14ac:dyDescent="0.2">
      <c r="B58" s="243"/>
      <c r="E58" s="259"/>
      <c r="R58" s="244"/>
    </row>
    <row r="59" spans="2:18" ht="20" customHeight="1" x14ac:dyDescent="0.2">
      <c r="B59" s="243"/>
      <c r="E59" s="259" t="s">
        <v>22</v>
      </c>
      <c r="F59" s="321" t="s">
        <v>68</v>
      </c>
      <c r="G59" s="321"/>
      <c r="H59" s="321"/>
      <c r="I59" s="321"/>
      <c r="J59" s="321"/>
      <c r="K59" s="321"/>
      <c r="L59" s="321"/>
      <c r="M59" s="321"/>
      <c r="N59" s="321"/>
      <c r="O59" s="321"/>
      <c r="R59" s="244"/>
    </row>
    <row r="60" spans="2:18" ht="20" customHeight="1" x14ac:dyDescent="0.2">
      <c r="B60" s="243"/>
      <c r="E60" s="259"/>
      <c r="F60" s="321"/>
      <c r="G60" s="321"/>
      <c r="H60" s="321"/>
      <c r="I60" s="321"/>
      <c r="J60" s="321"/>
      <c r="K60" s="321"/>
      <c r="L60" s="321"/>
      <c r="M60" s="321"/>
      <c r="N60" s="321"/>
      <c r="O60" s="321"/>
      <c r="R60" s="244"/>
    </row>
    <row r="61" spans="2:18" ht="20" customHeight="1" x14ac:dyDescent="0.2">
      <c r="B61" s="243"/>
      <c r="E61" s="259"/>
      <c r="R61" s="244"/>
    </row>
    <row r="62" spans="2:18" ht="20" customHeight="1" x14ac:dyDescent="0.2">
      <c r="B62" s="243"/>
      <c r="E62" s="259" t="s">
        <v>24</v>
      </c>
      <c r="F62" s="321" t="s">
        <v>69</v>
      </c>
      <c r="G62" s="321"/>
      <c r="H62" s="321"/>
      <c r="I62" s="321"/>
      <c r="J62" s="321"/>
      <c r="K62" s="321"/>
      <c r="L62" s="321"/>
      <c r="M62" s="321"/>
      <c r="N62" s="321"/>
      <c r="O62" s="321"/>
      <c r="R62" s="244"/>
    </row>
    <row r="63" spans="2:18" ht="20" customHeight="1" x14ac:dyDescent="0.2">
      <c r="B63" s="243"/>
      <c r="E63" s="259"/>
      <c r="F63" s="321"/>
      <c r="G63" s="321"/>
      <c r="H63" s="321"/>
      <c r="I63" s="321"/>
      <c r="J63" s="321"/>
      <c r="K63" s="321"/>
      <c r="L63" s="321"/>
      <c r="M63" s="321"/>
      <c r="N63" s="321"/>
      <c r="O63" s="321"/>
      <c r="R63" s="244"/>
    </row>
    <row r="64" spans="2:18" ht="20" customHeight="1" x14ac:dyDescent="0.2">
      <c r="B64" s="243"/>
      <c r="E64" s="259"/>
      <c r="F64" s="257"/>
      <c r="G64" s="257"/>
      <c r="H64" s="257"/>
      <c r="I64" s="257"/>
      <c r="J64" s="257"/>
      <c r="K64" s="257"/>
      <c r="L64" s="257"/>
      <c r="M64" s="257"/>
      <c r="N64" s="257"/>
      <c r="O64" s="257"/>
      <c r="R64" s="244"/>
    </row>
    <row r="65" spans="2:18" ht="20" customHeight="1" x14ac:dyDescent="0.2">
      <c r="B65" s="243"/>
      <c r="E65" s="259" t="s">
        <v>70</v>
      </c>
      <c r="F65" s="321" t="s">
        <v>71</v>
      </c>
      <c r="G65" s="321"/>
      <c r="H65" s="321"/>
      <c r="I65" s="321"/>
      <c r="J65" s="321"/>
      <c r="K65" s="321"/>
      <c r="L65" s="321"/>
      <c r="M65" s="321"/>
      <c r="N65" s="321"/>
      <c r="O65" s="321"/>
      <c r="R65" s="244"/>
    </row>
    <row r="66" spans="2:18" ht="20" customHeight="1" x14ac:dyDescent="0.2">
      <c r="B66" s="243"/>
      <c r="E66" s="260"/>
      <c r="F66" s="321"/>
      <c r="G66" s="321"/>
      <c r="H66" s="321"/>
      <c r="I66" s="321"/>
      <c r="J66" s="321"/>
      <c r="K66" s="321"/>
      <c r="L66" s="321"/>
      <c r="M66" s="321"/>
      <c r="N66" s="321"/>
      <c r="O66" s="321"/>
      <c r="R66" s="244"/>
    </row>
    <row r="67" spans="2:18" ht="20" customHeight="1" x14ac:dyDescent="0.2">
      <c r="B67" s="243"/>
      <c r="R67" s="244"/>
    </row>
    <row r="68" spans="2:18" ht="20" customHeight="1" x14ac:dyDescent="0.2">
      <c r="B68" s="243"/>
      <c r="D68" s="253" t="s">
        <v>26</v>
      </c>
      <c r="R68" s="244"/>
    </row>
    <row r="69" spans="2:18" ht="20" customHeight="1" x14ac:dyDescent="0.2">
      <c r="B69" s="243"/>
      <c r="R69" s="244"/>
    </row>
    <row r="70" spans="2:18" ht="20" customHeight="1" x14ac:dyDescent="0.2">
      <c r="B70" s="243"/>
      <c r="E70" s="254" t="s">
        <v>6</v>
      </c>
      <c r="F70" s="321" t="s">
        <v>27</v>
      </c>
      <c r="G70" s="321"/>
      <c r="H70" s="321"/>
      <c r="I70" s="321"/>
      <c r="J70" s="321"/>
      <c r="K70" s="321"/>
      <c r="L70" s="321"/>
      <c r="M70" s="321"/>
      <c r="N70" s="321"/>
      <c r="O70" s="321"/>
      <c r="R70" s="244"/>
    </row>
    <row r="71" spans="2:18" ht="20" customHeight="1" x14ac:dyDescent="0.2">
      <c r="B71" s="243"/>
      <c r="F71" s="321"/>
      <c r="G71" s="321"/>
      <c r="H71" s="321"/>
      <c r="I71" s="321"/>
      <c r="J71" s="321"/>
      <c r="K71" s="321"/>
      <c r="L71" s="321"/>
      <c r="M71" s="321"/>
      <c r="N71" s="321"/>
      <c r="O71" s="321"/>
      <c r="R71" s="244"/>
    </row>
    <row r="72" spans="2:18" ht="20" customHeight="1" x14ac:dyDescent="0.2">
      <c r="B72" s="243"/>
      <c r="R72" s="244"/>
    </row>
    <row r="73" spans="2:18" ht="20" customHeight="1" x14ac:dyDescent="0.2">
      <c r="B73" s="243"/>
      <c r="E73" s="254" t="s">
        <v>6</v>
      </c>
      <c r="F73" s="321" t="s">
        <v>28</v>
      </c>
      <c r="G73" s="321"/>
      <c r="H73" s="321"/>
      <c r="I73" s="321"/>
      <c r="J73" s="321"/>
      <c r="K73" s="321"/>
      <c r="L73" s="321"/>
      <c r="M73" s="321"/>
      <c r="N73" s="321"/>
      <c r="O73" s="321"/>
      <c r="R73" s="244"/>
    </row>
    <row r="74" spans="2:18" ht="20" customHeight="1" x14ac:dyDescent="0.2">
      <c r="B74" s="243"/>
      <c r="R74" s="244"/>
    </row>
    <row r="75" spans="2:18" ht="20" customHeight="1" x14ac:dyDescent="0.2">
      <c r="B75" s="243"/>
      <c r="E75" s="254" t="s">
        <v>6</v>
      </c>
      <c r="F75" s="321" t="s">
        <v>29</v>
      </c>
      <c r="G75" s="321"/>
      <c r="H75" s="321"/>
      <c r="I75" s="321"/>
      <c r="J75" s="321"/>
      <c r="K75" s="321"/>
      <c r="L75" s="321"/>
      <c r="M75" s="321"/>
      <c r="N75" s="321"/>
      <c r="O75" s="321"/>
      <c r="R75" s="244"/>
    </row>
    <row r="76" spans="2:18" ht="20" customHeight="1" x14ac:dyDescent="0.2">
      <c r="B76" s="243"/>
      <c r="R76" s="244"/>
    </row>
    <row r="77" spans="2:18" ht="20" customHeight="1" x14ac:dyDescent="0.2">
      <c r="B77" s="243"/>
      <c r="E77" s="254" t="s">
        <v>6</v>
      </c>
      <c r="F77" s="321" t="s">
        <v>30</v>
      </c>
      <c r="G77" s="321"/>
      <c r="H77" s="321"/>
      <c r="I77" s="321"/>
      <c r="J77" s="321"/>
      <c r="K77" s="321"/>
      <c r="L77" s="321"/>
      <c r="M77" s="321"/>
      <c r="N77" s="321"/>
      <c r="O77" s="321"/>
      <c r="R77" s="244"/>
    </row>
    <row r="78" spans="2:18" ht="20" customHeight="1" x14ac:dyDescent="0.2">
      <c r="B78" s="243"/>
      <c r="R78" s="244"/>
    </row>
    <row r="79" spans="2:18" ht="20" customHeight="1" x14ac:dyDescent="0.2">
      <c r="B79" s="243"/>
      <c r="R79" s="244"/>
    </row>
    <row r="80" spans="2:18" ht="35" customHeight="1" x14ac:dyDescent="0.2">
      <c r="B80" s="243"/>
      <c r="C80" s="247"/>
      <c r="D80" s="248" t="s">
        <v>72</v>
      </c>
      <c r="E80" s="261"/>
      <c r="F80" s="247"/>
      <c r="G80" s="247"/>
      <c r="H80" s="247"/>
      <c r="I80" s="247"/>
      <c r="J80" s="247"/>
      <c r="K80" s="247"/>
      <c r="L80" s="247"/>
      <c r="M80" s="247"/>
      <c r="N80" s="247"/>
      <c r="O80" s="247"/>
      <c r="P80" s="247"/>
      <c r="Q80" s="247"/>
      <c r="R80" s="244"/>
    </row>
    <row r="81" spans="2:18" ht="20" customHeight="1" x14ac:dyDescent="0.2">
      <c r="B81" s="243"/>
      <c r="R81" s="244"/>
    </row>
    <row r="82" spans="2:18" ht="20" customHeight="1" x14ac:dyDescent="0.2">
      <c r="B82" s="243"/>
      <c r="D82" s="321" t="s">
        <v>73</v>
      </c>
      <c r="E82" s="321"/>
      <c r="F82" s="321"/>
      <c r="G82" s="321"/>
      <c r="H82" s="321"/>
      <c r="I82" s="321"/>
      <c r="J82" s="321"/>
      <c r="K82" s="321"/>
      <c r="L82" s="321"/>
      <c r="M82" s="321"/>
      <c r="N82" s="321"/>
      <c r="O82" s="321"/>
      <c r="P82" s="321"/>
      <c r="R82" s="244"/>
    </row>
    <row r="83" spans="2:18" ht="20" customHeight="1" x14ac:dyDescent="0.2">
      <c r="B83" s="243"/>
      <c r="D83" s="321"/>
      <c r="E83" s="321"/>
      <c r="F83" s="321"/>
      <c r="G83" s="321"/>
      <c r="H83" s="321"/>
      <c r="I83" s="321"/>
      <c r="J83" s="321"/>
      <c r="K83" s="321"/>
      <c r="L83" s="321"/>
      <c r="M83" s="321"/>
      <c r="N83" s="321"/>
      <c r="O83" s="321"/>
      <c r="P83" s="321"/>
      <c r="R83" s="244"/>
    </row>
    <row r="84" spans="2:18" ht="20" customHeight="1" x14ac:dyDescent="0.2">
      <c r="B84" s="243"/>
      <c r="D84" s="321"/>
      <c r="E84" s="321"/>
      <c r="F84" s="321"/>
      <c r="G84" s="321"/>
      <c r="H84" s="321"/>
      <c r="I84" s="321"/>
      <c r="J84" s="321"/>
      <c r="K84" s="321"/>
      <c r="L84" s="321"/>
      <c r="M84" s="321"/>
      <c r="N84" s="321"/>
      <c r="O84" s="321"/>
      <c r="P84" s="321"/>
      <c r="R84" s="244"/>
    </row>
    <row r="85" spans="2:18" ht="20" customHeight="1" x14ac:dyDescent="0.2">
      <c r="B85" s="243"/>
      <c r="R85" s="244"/>
    </row>
    <row r="86" spans="2:18" s="129" customFormat="1" ht="20" customHeight="1" x14ac:dyDescent="0.2">
      <c r="B86" s="262"/>
      <c r="D86" s="263" t="s">
        <v>74</v>
      </c>
      <c r="E86" s="263" t="s">
        <v>14</v>
      </c>
      <c r="F86" s="264" t="s">
        <v>75</v>
      </c>
      <c r="R86" s="265"/>
    </row>
    <row r="87" spans="2:18" ht="20" customHeight="1" x14ac:dyDescent="0.2">
      <c r="B87" s="243"/>
      <c r="D87" s="57"/>
      <c r="E87" s="57"/>
      <c r="F87" s="321" t="s">
        <v>76</v>
      </c>
      <c r="G87" s="321"/>
      <c r="H87" s="321"/>
      <c r="I87" s="321"/>
      <c r="J87" s="321"/>
      <c r="K87" s="321"/>
      <c r="L87" s="321"/>
      <c r="M87" s="321"/>
      <c r="N87" s="321"/>
      <c r="O87" s="321"/>
      <c r="R87" s="244"/>
    </row>
    <row r="88" spans="2:18" ht="20" customHeight="1" x14ac:dyDescent="0.2">
      <c r="B88" s="243"/>
      <c r="E88" s="259"/>
      <c r="F88" s="321"/>
      <c r="G88" s="321"/>
      <c r="H88" s="321"/>
      <c r="I88" s="321"/>
      <c r="J88" s="321"/>
      <c r="K88" s="321"/>
      <c r="L88" s="321"/>
      <c r="M88" s="321"/>
      <c r="N88" s="321"/>
      <c r="O88" s="321"/>
      <c r="R88" s="244"/>
    </row>
    <row r="89" spans="2:18" ht="20" customHeight="1" x14ac:dyDescent="0.2">
      <c r="B89" s="243"/>
      <c r="E89" s="259"/>
      <c r="F89" s="321"/>
      <c r="G89" s="321"/>
      <c r="H89" s="321"/>
      <c r="I89" s="321"/>
      <c r="J89" s="321"/>
      <c r="K89" s="321"/>
      <c r="L89" s="321"/>
      <c r="M89" s="321"/>
      <c r="N89" s="321"/>
      <c r="O89" s="321"/>
      <c r="R89" s="244"/>
    </row>
    <row r="90" spans="2:18" ht="20" customHeight="1" x14ac:dyDescent="0.2">
      <c r="B90" s="243"/>
      <c r="E90" s="259"/>
      <c r="F90" s="321"/>
      <c r="G90" s="321"/>
      <c r="H90" s="321"/>
      <c r="I90" s="321"/>
      <c r="J90" s="321"/>
      <c r="K90" s="321"/>
      <c r="L90" s="321"/>
      <c r="M90" s="321"/>
      <c r="N90" s="321"/>
      <c r="O90" s="321"/>
      <c r="R90" s="244"/>
    </row>
    <row r="91" spans="2:18" ht="20" customHeight="1" x14ac:dyDescent="0.2">
      <c r="B91" s="243"/>
      <c r="E91" s="259"/>
      <c r="F91" s="321"/>
      <c r="G91" s="321"/>
      <c r="H91" s="321"/>
      <c r="I91" s="321"/>
      <c r="J91" s="321"/>
      <c r="K91" s="321"/>
      <c r="L91" s="321"/>
      <c r="M91" s="321"/>
      <c r="N91" s="321"/>
      <c r="O91" s="321"/>
      <c r="R91" s="244"/>
    </row>
    <row r="92" spans="2:18" ht="20" customHeight="1" x14ac:dyDescent="0.2">
      <c r="B92" s="243"/>
      <c r="E92" s="259"/>
      <c r="F92" s="321"/>
      <c r="G92" s="321"/>
      <c r="H92" s="321"/>
      <c r="I92" s="321"/>
      <c r="J92" s="321"/>
      <c r="K92" s="321"/>
      <c r="L92" s="321"/>
      <c r="M92" s="321"/>
      <c r="N92" s="321"/>
      <c r="O92" s="321"/>
      <c r="R92" s="244"/>
    </row>
    <row r="93" spans="2:18" ht="20" customHeight="1" x14ac:dyDescent="0.2">
      <c r="B93" s="243"/>
      <c r="E93" s="259"/>
      <c r="F93" s="321"/>
      <c r="G93" s="321"/>
      <c r="H93" s="321"/>
      <c r="I93" s="321"/>
      <c r="J93" s="321"/>
      <c r="K93" s="321"/>
      <c r="L93" s="321"/>
      <c r="M93" s="321"/>
      <c r="N93" s="321"/>
      <c r="O93" s="321"/>
      <c r="R93" s="244"/>
    </row>
    <row r="94" spans="2:18" ht="20" customHeight="1" x14ac:dyDescent="0.2">
      <c r="B94" s="243"/>
      <c r="E94" s="259"/>
      <c r="F94" s="321"/>
      <c r="G94" s="321"/>
      <c r="H94" s="321"/>
      <c r="I94" s="321"/>
      <c r="J94" s="321"/>
      <c r="K94" s="321"/>
      <c r="L94" s="321"/>
      <c r="M94" s="321"/>
      <c r="N94" s="321"/>
      <c r="O94" s="321"/>
      <c r="R94" s="244"/>
    </row>
    <row r="95" spans="2:18" ht="20" customHeight="1" x14ac:dyDescent="0.2">
      <c r="B95" s="243"/>
      <c r="E95" s="259"/>
      <c r="F95" s="321"/>
      <c r="G95" s="321"/>
      <c r="H95" s="321"/>
      <c r="I95" s="321"/>
      <c r="J95" s="321"/>
      <c r="K95" s="321"/>
      <c r="L95" s="321"/>
      <c r="M95" s="321"/>
      <c r="N95" s="321"/>
      <c r="O95" s="321"/>
      <c r="R95" s="244"/>
    </row>
    <row r="96" spans="2:18" ht="20" customHeight="1" x14ac:dyDescent="0.2">
      <c r="B96" s="243"/>
      <c r="E96" s="259"/>
      <c r="F96" s="321"/>
      <c r="G96" s="321"/>
      <c r="H96" s="321"/>
      <c r="I96" s="321"/>
      <c r="J96" s="321"/>
      <c r="K96" s="321"/>
      <c r="L96" s="321"/>
      <c r="M96" s="321"/>
      <c r="N96" s="321"/>
      <c r="O96" s="321"/>
      <c r="R96" s="244"/>
    </row>
    <row r="97" spans="2:18" ht="20" customHeight="1" x14ac:dyDescent="0.2">
      <c r="B97" s="243"/>
      <c r="E97" s="259"/>
      <c r="F97" s="321"/>
      <c r="G97" s="321"/>
      <c r="H97" s="321"/>
      <c r="I97" s="321"/>
      <c r="J97" s="321"/>
      <c r="K97" s="321"/>
      <c r="L97" s="321"/>
      <c r="M97" s="321"/>
      <c r="N97" s="321"/>
      <c r="O97" s="321"/>
      <c r="R97" s="244"/>
    </row>
    <row r="98" spans="2:18" ht="20" customHeight="1" x14ac:dyDescent="0.2">
      <c r="B98" s="243"/>
      <c r="E98" s="259"/>
      <c r="F98" s="321"/>
      <c r="G98" s="321"/>
      <c r="H98" s="321"/>
      <c r="I98" s="321"/>
      <c r="J98" s="321"/>
      <c r="K98" s="321"/>
      <c r="L98" s="321"/>
      <c r="M98" s="321"/>
      <c r="N98" s="321"/>
      <c r="O98" s="321"/>
      <c r="R98" s="244"/>
    </row>
    <row r="99" spans="2:18" ht="20" customHeight="1" x14ac:dyDescent="0.2">
      <c r="B99" s="243"/>
      <c r="E99" s="259"/>
      <c r="F99" s="321"/>
      <c r="G99" s="321"/>
      <c r="H99" s="321"/>
      <c r="I99" s="321"/>
      <c r="J99" s="321"/>
      <c r="K99" s="321"/>
      <c r="L99" s="321"/>
      <c r="M99" s="321"/>
      <c r="N99" s="321"/>
      <c r="O99" s="321"/>
      <c r="R99" s="244"/>
    </row>
    <row r="100" spans="2:18" ht="20" customHeight="1" x14ac:dyDescent="0.2">
      <c r="B100" s="243"/>
      <c r="E100" s="259"/>
      <c r="F100" s="321"/>
      <c r="G100" s="321"/>
      <c r="H100" s="321"/>
      <c r="I100" s="321"/>
      <c r="J100" s="321"/>
      <c r="K100" s="321"/>
      <c r="L100" s="321"/>
      <c r="M100" s="321"/>
      <c r="N100" s="321"/>
      <c r="O100" s="321"/>
      <c r="R100" s="244"/>
    </row>
    <row r="101" spans="2:18" ht="20" customHeight="1" x14ac:dyDescent="0.2">
      <c r="B101" s="243"/>
      <c r="E101" s="259"/>
      <c r="F101" s="321"/>
      <c r="G101" s="321"/>
      <c r="H101" s="321"/>
      <c r="I101" s="321"/>
      <c r="J101" s="321"/>
      <c r="K101" s="321"/>
      <c r="L101" s="321"/>
      <c r="M101" s="321"/>
      <c r="N101" s="321"/>
      <c r="O101" s="321"/>
      <c r="R101" s="244"/>
    </row>
    <row r="102" spans="2:18" ht="20" customHeight="1" x14ac:dyDescent="0.2">
      <c r="B102" s="243"/>
      <c r="E102" s="259"/>
      <c r="F102" s="321"/>
      <c r="G102" s="321"/>
      <c r="H102" s="321"/>
      <c r="I102" s="321"/>
      <c r="J102" s="321"/>
      <c r="K102" s="321"/>
      <c r="L102" s="321"/>
      <c r="M102" s="321"/>
      <c r="N102" s="321"/>
      <c r="O102" s="321"/>
      <c r="R102" s="244"/>
    </row>
    <row r="103" spans="2:18" ht="20" customHeight="1" x14ac:dyDescent="0.2">
      <c r="B103" s="243"/>
      <c r="E103" s="259"/>
      <c r="F103" s="321"/>
      <c r="G103" s="321"/>
      <c r="H103" s="321"/>
      <c r="I103" s="321"/>
      <c r="J103" s="321"/>
      <c r="K103" s="321"/>
      <c r="L103" s="321"/>
      <c r="M103" s="321"/>
      <c r="N103" s="321"/>
      <c r="O103" s="321"/>
      <c r="R103" s="244"/>
    </row>
    <row r="104" spans="2:18" ht="20" customHeight="1" x14ac:dyDescent="0.2">
      <c r="B104" s="243"/>
      <c r="E104" s="259"/>
      <c r="F104" s="321"/>
      <c r="G104" s="321"/>
      <c r="H104" s="321"/>
      <c r="I104" s="321"/>
      <c r="J104" s="321"/>
      <c r="K104" s="321"/>
      <c r="L104" s="321"/>
      <c r="M104" s="321"/>
      <c r="N104" s="321"/>
      <c r="O104" s="321"/>
      <c r="R104" s="244"/>
    </row>
    <row r="105" spans="2:18" ht="20" customHeight="1" x14ac:dyDescent="0.2">
      <c r="B105" s="243"/>
      <c r="E105" s="259"/>
      <c r="F105" s="321"/>
      <c r="G105" s="321"/>
      <c r="H105" s="321"/>
      <c r="I105" s="321"/>
      <c r="J105" s="321"/>
      <c r="K105" s="321"/>
      <c r="L105" s="321"/>
      <c r="M105" s="321"/>
      <c r="N105" s="321"/>
      <c r="O105" s="321"/>
      <c r="R105" s="244"/>
    </row>
    <row r="106" spans="2:18" ht="20" customHeight="1" x14ac:dyDescent="0.2">
      <c r="B106" s="243"/>
      <c r="E106" s="259"/>
      <c r="F106" s="321"/>
      <c r="G106" s="321"/>
      <c r="H106" s="321"/>
      <c r="I106" s="321"/>
      <c r="J106" s="321"/>
      <c r="K106" s="321"/>
      <c r="L106" s="321"/>
      <c r="M106" s="321"/>
      <c r="N106" s="321"/>
      <c r="O106" s="321"/>
      <c r="R106" s="244"/>
    </row>
    <row r="107" spans="2:18" ht="20" customHeight="1" x14ac:dyDescent="0.2">
      <c r="B107" s="243"/>
      <c r="E107" s="259"/>
      <c r="F107" s="321"/>
      <c r="G107" s="321"/>
      <c r="H107" s="321"/>
      <c r="I107" s="321"/>
      <c r="J107" s="321"/>
      <c r="K107" s="321"/>
      <c r="L107" s="321"/>
      <c r="M107" s="321"/>
      <c r="N107" s="321"/>
      <c r="O107" s="321"/>
      <c r="R107" s="244"/>
    </row>
    <row r="108" spans="2:18" ht="20" customHeight="1" x14ac:dyDescent="0.2">
      <c r="B108" s="243"/>
      <c r="E108" s="259"/>
      <c r="F108" s="321"/>
      <c r="G108" s="321"/>
      <c r="H108" s="321"/>
      <c r="I108" s="321"/>
      <c r="J108" s="321"/>
      <c r="K108" s="321"/>
      <c r="L108" s="321"/>
      <c r="M108" s="321"/>
      <c r="N108" s="321"/>
      <c r="O108" s="321"/>
      <c r="R108" s="244"/>
    </row>
    <row r="109" spans="2:18" ht="20" customHeight="1" x14ac:dyDescent="0.2">
      <c r="B109" s="243"/>
      <c r="E109" s="259"/>
      <c r="F109" s="321"/>
      <c r="G109" s="321"/>
      <c r="H109" s="321"/>
      <c r="I109" s="321"/>
      <c r="J109" s="321"/>
      <c r="K109" s="321"/>
      <c r="L109" s="321"/>
      <c r="M109" s="321"/>
      <c r="N109" s="321"/>
      <c r="O109" s="321"/>
      <c r="R109" s="244"/>
    </row>
    <row r="110" spans="2:18" ht="20" customHeight="1" x14ac:dyDescent="0.2">
      <c r="B110" s="243"/>
      <c r="E110" s="259"/>
      <c r="F110" s="321"/>
      <c r="G110" s="321"/>
      <c r="H110" s="321"/>
      <c r="I110" s="321"/>
      <c r="J110" s="321"/>
      <c r="K110" s="321"/>
      <c r="L110" s="321"/>
      <c r="M110" s="321"/>
      <c r="N110" s="321"/>
      <c r="O110" s="321"/>
      <c r="R110" s="244"/>
    </row>
    <row r="111" spans="2:18" ht="20" customHeight="1" x14ac:dyDescent="0.2">
      <c r="B111" s="243"/>
      <c r="E111" s="259"/>
      <c r="R111" s="244"/>
    </row>
    <row r="112" spans="2:18" ht="20" customHeight="1" x14ac:dyDescent="0.2">
      <c r="B112" s="243"/>
      <c r="D112" s="263" t="s">
        <v>74</v>
      </c>
      <c r="E112" s="263" t="s">
        <v>16</v>
      </c>
      <c r="F112" s="264" t="s">
        <v>77</v>
      </c>
      <c r="G112" s="129"/>
      <c r="H112" s="129"/>
      <c r="I112" s="129"/>
      <c r="R112" s="244"/>
    </row>
    <row r="113" spans="2:18" ht="20" customHeight="1" x14ac:dyDescent="0.2">
      <c r="B113" s="243"/>
      <c r="D113" s="263"/>
      <c r="E113" s="263"/>
      <c r="F113" s="321" t="s">
        <v>78</v>
      </c>
      <c r="G113" s="321"/>
      <c r="H113" s="321"/>
      <c r="I113" s="321"/>
      <c r="J113" s="321"/>
      <c r="K113" s="321"/>
      <c r="L113" s="321"/>
      <c r="M113" s="321"/>
      <c r="N113" s="321"/>
      <c r="O113" s="321"/>
      <c r="R113" s="244"/>
    </row>
    <row r="114" spans="2:18" ht="20" customHeight="1" x14ac:dyDescent="0.2">
      <c r="B114" s="243"/>
      <c r="E114" s="259"/>
      <c r="F114" s="321"/>
      <c r="G114" s="321"/>
      <c r="H114" s="321"/>
      <c r="I114" s="321"/>
      <c r="J114" s="321"/>
      <c r="K114" s="321"/>
      <c r="L114" s="321"/>
      <c r="M114" s="321"/>
      <c r="N114" s="321"/>
      <c r="O114" s="321"/>
      <c r="R114" s="244"/>
    </row>
    <row r="115" spans="2:18" ht="20" customHeight="1" x14ac:dyDescent="0.2">
      <c r="B115" s="243"/>
      <c r="E115" s="259"/>
      <c r="F115" s="321"/>
      <c r="G115" s="321"/>
      <c r="H115" s="321"/>
      <c r="I115" s="321"/>
      <c r="J115" s="321"/>
      <c r="K115" s="321"/>
      <c r="L115" s="321"/>
      <c r="M115" s="321"/>
      <c r="N115" s="321"/>
      <c r="O115" s="321"/>
      <c r="R115" s="244"/>
    </row>
    <row r="116" spans="2:18" ht="20" customHeight="1" x14ac:dyDescent="0.2">
      <c r="B116" s="243"/>
      <c r="E116" s="259"/>
      <c r="F116" s="321"/>
      <c r="G116" s="321"/>
      <c r="H116" s="321"/>
      <c r="I116" s="321"/>
      <c r="J116" s="321"/>
      <c r="K116" s="321"/>
      <c r="L116" s="321"/>
      <c r="M116" s="321"/>
      <c r="N116" s="321"/>
      <c r="O116" s="321"/>
      <c r="R116" s="244"/>
    </row>
    <row r="117" spans="2:18" ht="20" customHeight="1" x14ac:dyDescent="0.2">
      <c r="B117" s="243"/>
      <c r="E117" s="259"/>
      <c r="F117" s="321"/>
      <c r="G117" s="321"/>
      <c r="H117" s="321"/>
      <c r="I117" s="321"/>
      <c r="J117" s="321"/>
      <c r="K117" s="321"/>
      <c r="L117" s="321"/>
      <c r="M117" s="321"/>
      <c r="N117" s="321"/>
      <c r="O117" s="321"/>
      <c r="R117" s="244"/>
    </row>
    <row r="118" spans="2:18" ht="20" customHeight="1" x14ac:dyDescent="0.2">
      <c r="B118" s="243"/>
      <c r="E118" s="259"/>
      <c r="F118" s="321"/>
      <c r="G118" s="321"/>
      <c r="H118" s="321"/>
      <c r="I118" s="321"/>
      <c r="J118" s="321"/>
      <c r="K118" s="321"/>
      <c r="L118" s="321"/>
      <c r="M118" s="321"/>
      <c r="N118" s="321"/>
      <c r="O118" s="321"/>
      <c r="R118" s="244"/>
    </row>
    <row r="119" spans="2:18" ht="20" customHeight="1" x14ac:dyDescent="0.2">
      <c r="B119" s="243"/>
      <c r="E119" s="259"/>
      <c r="F119" s="321"/>
      <c r="G119" s="321"/>
      <c r="H119" s="321"/>
      <c r="I119" s="321"/>
      <c r="J119" s="321"/>
      <c r="K119" s="321"/>
      <c r="L119" s="321"/>
      <c r="M119" s="321"/>
      <c r="N119" s="321"/>
      <c r="O119" s="321"/>
      <c r="R119" s="244"/>
    </row>
    <row r="120" spans="2:18" ht="20" customHeight="1" x14ac:dyDescent="0.2">
      <c r="B120" s="243"/>
      <c r="E120" s="259"/>
      <c r="F120" s="321"/>
      <c r="G120" s="321"/>
      <c r="H120" s="321"/>
      <c r="I120" s="321"/>
      <c r="J120" s="321"/>
      <c r="K120" s="321"/>
      <c r="L120" s="321"/>
      <c r="M120" s="321"/>
      <c r="N120" s="321"/>
      <c r="O120" s="321"/>
      <c r="R120" s="244"/>
    </row>
    <row r="121" spans="2:18" ht="20" customHeight="1" x14ac:dyDescent="0.2">
      <c r="B121" s="243"/>
      <c r="E121" s="259"/>
      <c r="F121" s="321"/>
      <c r="G121" s="321"/>
      <c r="H121" s="321"/>
      <c r="I121" s="321"/>
      <c r="J121" s="321"/>
      <c r="K121" s="321"/>
      <c r="L121" s="321"/>
      <c r="M121" s="321"/>
      <c r="N121" s="321"/>
      <c r="O121" s="321"/>
      <c r="R121" s="244"/>
    </row>
    <row r="122" spans="2:18" ht="20" customHeight="1" x14ac:dyDescent="0.2">
      <c r="B122" s="243"/>
      <c r="E122" s="259"/>
      <c r="F122" s="321"/>
      <c r="G122" s="321"/>
      <c r="H122" s="321"/>
      <c r="I122" s="321"/>
      <c r="J122" s="321"/>
      <c r="K122" s="321"/>
      <c r="L122" s="321"/>
      <c r="M122" s="321"/>
      <c r="N122" s="321"/>
      <c r="O122" s="321"/>
      <c r="R122" s="244"/>
    </row>
    <row r="123" spans="2:18" ht="20" customHeight="1" x14ac:dyDescent="0.2">
      <c r="B123" s="243"/>
      <c r="E123" s="259"/>
      <c r="F123" s="321"/>
      <c r="G123" s="321"/>
      <c r="H123" s="321"/>
      <c r="I123" s="321"/>
      <c r="J123" s="321"/>
      <c r="K123" s="321"/>
      <c r="L123" s="321"/>
      <c r="M123" s="321"/>
      <c r="N123" s="321"/>
      <c r="O123" s="321"/>
      <c r="R123" s="244"/>
    </row>
    <row r="124" spans="2:18" ht="20" customHeight="1" x14ac:dyDescent="0.2">
      <c r="B124" s="243"/>
      <c r="E124" s="259"/>
      <c r="F124" s="321"/>
      <c r="G124" s="321"/>
      <c r="H124" s="321"/>
      <c r="I124" s="321"/>
      <c r="J124" s="321"/>
      <c r="K124" s="321"/>
      <c r="L124" s="321"/>
      <c r="M124" s="321"/>
      <c r="N124" s="321"/>
      <c r="O124" s="321"/>
      <c r="R124" s="244"/>
    </row>
    <row r="125" spans="2:18" ht="20" customHeight="1" x14ac:dyDescent="0.2">
      <c r="B125" s="243"/>
      <c r="E125" s="259"/>
      <c r="F125" s="321"/>
      <c r="G125" s="321"/>
      <c r="H125" s="321"/>
      <c r="I125" s="321"/>
      <c r="J125" s="321"/>
      <c r="K125" s="321"/>
      <c r="L125" s="321"/>
      <c r="M125" s="321"/>
      <c r="N125" s="321"/>
      <c r="O125" s="321"/>
      <c r="R125" s="244"/>
    </row>
    <row r="126" spans="2:18" ht="20" customHeight="1" x14ac:dyDescent="0.2">
      <c r="B126" s="243"/>
      <c r="E126" s="259"/>
      <c r="R126" s="244"/>
    </row>
    <row r="127" spans="2:18" ht="20" customHeight="1" x14ac:dyDescent="0.2">
      <c r="B127" s="243"/>
      <c r="D127" s="263" t="s">
        <v>74</v>
      </c>
      <c r="E127" s="263" t="s">
        <v>18</v>
      </c>
      <c r="F127" s="266" t="s">
        <v>79</v>
      </c>
      <c r="R127" s="244"/>
    </row>
    <row r="128" spans="2:18" ht="20" customHeight="1" x14ac:dyDescent="0.2">
      <c r="B128" s="243"/>
      <c r="D128" s="263"/>
      <c r="E128" s="263"/>
      <c r="F128" s="321" t="s">
        <v>293</v>
      </c>
      <c r="G128" s="321"/>
      <c r="H128" s="321"/>
      <c r="I128" s="321"/>
      <c r="J128" s="321"/>
      <c r="K128" s="321"/>
      <c r="L128" s="321"/>
      <c r="M128" s="321"/>
      <c r="N128" s="321"/>
      <c r="O128" s="321"/>
      <c r="R128" s="244"/>
    </row>
    <row r="129" spans="2:18" ht="20" customHeight="1" x14ac:dyDescent="0.2">
      <c r="B129" s="243"/>
      <c r="E129" s="259"/>
      <c r="F129" s="321"/>
      <c r="G129" s="321"/>
      <c r="H129" s="321"/>
      <c r="I129" s="321"/>
      <c r="J129" s="321"/>
      <c r="K129" s="321"/>
      <c r="L129" s="321"/>
      <c r="M129" s="321"/>
      <c r="N129" s="321"/>
      <c r="O129" s="321"/>
      <c r="R129" s="244"/>
    </row>
    <row r="130" spans="2:18" ht="20" customHeight="1" x14ac:dyDescent="0.2">
      <c r="B130" s="243"/>
      <c r="E130" s="259"/>
      <c r="F130" s="321"/>
      <c r="G130" s="321"/>
      <c r="H130" s="321"/>
      <c r="I130" s="321"/>
      <c r="J130" s="321"/>
      <c r="K130" s="321"/>
      <c r="L130" s="321"/>
      <c r="M130" s="321"/>
      <c r="N130" s="321"/>
      <c r="O130" s="321"/>
      <c r="R130" s="244"/>
    </row>
    <row r="131" spans="2:18" ht="20" customHeight="1" x14ac:dyDescent="0.2">
      <c r="B131" s="243"/>
      <c r="E131" s="259"/>
      <c r="F131" s="321"/>
      <c r="G131" s="321"/>
      <c r="H131" s="321"/>
      <c r="I131" s="321"/>
      <c r="J131" s="321"/>
      <c r="K131" s="321"/>
      <c r="L131" s="321"/>
      <c r="M131" s="321"/>
      <c r="N131" s="321"/>
      <c r="O131" s="321"/>
      <c r="R131" s="244"/>
    </row>
    <row r="132" spans="2:18" ht="20" customHeight="1" x14ac:dyDescent="0.2">
      <c r="B132" s="243"/>
      <c r="E132" s="259"/>
      <c r="F132" s="321"/>
      <c r="G132" s="321"/>
      <c r="H132" s="321"/>
      <c r="I132" s="321"/>
      <c r="J132" s="321"/>
      <c r="K132" s="321"/>
      <c r="L132" s="321"/>
      <c r="M132" s="321"/>
      <c r="N132" s="321"/>
      <c r="O132" s="321"/>
      <c r="R132" s="244"/>
    </row>
    <row r="133" spans="2:18" ht="20" customHeight="1" x14ac:dyDescent="0.2">
      <c r="B133" s="243"/>
      <c r="E133" s="259"/>
      <c r="F133" s="321"/>
      <c r="G133" s="321"/>
      <c r="H133" s="321"/>
      <c r="I133" s="321"/>
      <c r="J133" s="321"/>
      <c r="K133" s="321"/>
      <c r="L133" s="321"/>
      <c r="M133" s="321"/>
      <c r="N133" s="321"/>
      <c r="O133" s="321"/>
      <c r="R133" s="244"/>
    </row>
    <row r="134" spans="2:18" ht="20" customHeight="1" x14ac:dyDescent="0.2">
      <c r="B134" s="243"/>
      <c r="E134" s="259"/>
      <c r="F134" s="321"/>
      <c r="G134" s="321"/>
      <c r="H134" s="321"/>
      <c r="I134" s="321"/>
      <c r="J134" s="321"/>
      <c r="K134" s="321"/>
      <c r="L134" s="321"/>
      <c r="M134" s="321"/>
      <c r="N134" s="321"/>
      <c r="O134" s="321"/>
      <c r="R134" s="244"/>
    </row>
    <row r="135" spans="2:18" ht="20" customHeight="1" x14ac:dyDescent="0.2">
      <c r="B135" s="243"/>
      <c r="E135" s="259"/>
      <c r="F135" s="321"/>
      <c r="G135" s="321"/>
      <c r="H135" s="321"/>
      <c r="I135" s="321"/>
      <c r="J135" s="321"/>
      <c r="K135" s="321"/>
      <c r="L135" s="321"/>
      <c r="M135" s="321"/>
      <c r="N135" s="321"/>
      <c r="O135" s="321"/>
      <c r="R135" s="244"/>
    </row>
    <row r="136" spans="2:18" ht="20" customHeight="1" x14ac:dyDescent="0.2">
      <c r="B136" s="243"/>
      <c r="E136" s="259"/>
      <c r="F136" s="321"/>
      <c r="G136" s="321"/>
      <c r="H136" s="321"/>
      <c r="I136" s="321"/>
      <c r="J136" s="321"/>
      <c r="K136" s="321"/>
      <c r="L136" s="321"/>
      <c r="M136" s="321"/>
      <c r="N136" s="321"/>
      <c r="O136" s="321"/>
      <c r="R136" s="244"/>
    </row>
    <row r="137" spans="2:18" ht="20" customHeight="1" x14ac:dyDescent="0.2">
      <c r="B137" s="243"/>
      <c r="E137" s="259"/>
      <c r="F137" s="321"/>
      <c r="G137" s="321"/>
      <c r="H137" s="321"/>
      <c r="I137" s="321"/>
      <c r="J137" s="321"/>
      <c r="K137" s="321"/>
      <c r="L137" s="321"/>
      <c r="M137" s="321"/>
      <c r="N137" s="321"/>
      <c r="O137" s="321"/>
      <c r="R137" s="244"/>
    </row>
    <row r="138" spans="2:18" ht="20" customHeight="1" x14ac:dyDescent="0.2">
      <c r="B138" s="243"/>
      <c r="E138" s="259"/>
      <c r="F138" s="321"/>
      <c r="G138" s="321"/>
      <c r="H138" s="321"/>
      <c r="I138" s="321"/>
      <c r="J138" s="321"/>
      <c r="K138" s="321"/>
      <c r="L138" s="321"/>
      <c r="M138" s="321"/>
      <c r="N138" s="321"/>
      <c r="O138" s="321"/>
      <c r="R138" s="244"/>
    </row>
    <row r="139" spans="2:18" ht="20" customHeight="1" x14ac:dyDescent="0.2">
      <c r="B139" s="243"/>
      <c r="E139" s="259"/>
      <c r="F139" s="321"/>
      <c r="G139" s="321"/>
      <c r="H139" s="321"/>
      <c r="I139" s="321"/>
      <c r="J139" s="321"/>
      <c r="K139" s="321"/>
      <c r="L139" s="321"/>
      <c r="M139" s="321"/>
      <c r="N139" s="321"/>
      <c r="O139" s="321"/>
      <c r="R139" s="244"/>
    </row>
    <row r="140" spans="2:18" ht="20" customHeight="1" x14ac:dyDescent="0.2">
      <c r="B140" s="243"/>
      <c r="E140" s="259"/>
      <c r="F140" s="321"/>
      <c r="G140" s="321"/>
      <c r="H140" s="321"/>
      <c r="I140" s="321"/>
      <c r="J140" s="321"/>
      <c r="K140" s="321"/>
      <c r="L140" s="321"/>
      <c r="M140" s="321"/>
      <c r="N140" s="321"/>
      <c r="O140" s="321"/>
      <c r="R140" s="244"/>
    </row>
    <row r="141" spans="2:18" ht="20" customHeight="1" x14ac:dyDescent="0.2">
      <c r="B141" s="243"/>
      <c r="E141" s="259"/>
      <c r="F141" s="321"/>
      <c r="G141" s="321"/>
      <c r="H141" s="321"/>
      <c r="I141" s="321"/>
      <c r="J141" s="321"/>
      <c r="K141" s="321"/>
      <c r="L141" s="321"/>
      <c r="M141" s="321"/>
      <c r="N141" s="321"/>
      <c r="O141" s="321"/>
      <c r="R141" s="244"/>
    </row>
    <row r="142" spans="2:18" ht="20" customHeight="1" x14ac:dyDescent="0.2">
      <c r="B142" s="243"/>
      <c r="E142" s="259"/>
      <c r="F142" s="321"/>
      <c r="G142" s="321"/>
      <c r="H142" s="321"/>
      <c r="I142" s="321"/>
      <c r="J142" s="321"/>
      <c r="K142" s="321"/>
      <c r="L142" s="321"/>
      <c r="M142" s="321"/>
      <c r="N142" s="321"/>
      <c r="O142" s="321"/>
      <c r="R142" s="244"/>
    </row>
    <row r="143" spans="2:18" ht="20" customHeight="1" x14ac:dyDescent="0.2">
      <c r="B143" s="243"/>
      <c r="E143" s="259"/>
      <c r="F143" s="321"/>
      <c r="G143" s="321"/>
      <c r="H143" s="321"/>
      <c r="I143" s="321"/>
      <c r="J143" s="321"/>
      <c r="K143" s="321"/>
      <c r="L143" s="321"/>
      <c r="M143" s="321"/>
      <c r="N143" s="321"/>
      <c r="O143" s="321"/>
      <c r="R143" s="244"/>
    </row>
    <row r="144" spans="2:18" ht="20" customHeight="1" x14ac:dyDescent="0.2">
      <c r="B144" s="243"/>
      <c r="E144" s="259"/>
      <c r="F144" s="321"/>
      <c r="G144" s="321"/>
      <c r="H144" s="321"/>
      <c r="I144" s="321"/>
      <c r="J144" s="321"/>
      <c r="K144" s="321"/>
      <c r="L144" s="321"/>
      <c r="M144" s="321"/>
      <c r="N144" s="321"/>
      <c r="O144" s="321"/>
      <c r="R144" s="244"/>
    </row>
    <row r="145" spans="2:18" ht="20" customHeight="1" x14ac:dyDescent="0.2">
      <c r="B145" s="243"/>
      <c r="E145" s="259"/>
      <c r="F145" s="321"/>
      <c r="G145" s="321"/>
      <c r="H145" s="321"/>
      <c r="I145" s="321"/>
      <c r="J145" s="321"/>
      <c r="K145" s="321"/>
      <c r="L145" s="321"/>
      <c r="M145" s="321"/>
      <c r="N145" s="321"/>
      <c r="O145" s="321"/>
      <c r="R145" s="244"/>
    </row>
    <row r="146" spans="2:18" ht="20" customHeight="1" x14ac:dyDescent="0.2">
      <c r="B146" s="243"/>
      <c r="E146" s="259"/>
      <c r="F146" s="321"/>
      <c r="G146" s="321"/>
      <c r="H146" s="321"/>
      <c r="I146" s="321"/>
      <c r="J146" s="321"/>
      <c r="K146" s="321"/>
      <c r="L146" s="321"/>
      <c r="M146" s="321"/>
      <c r="N146" s="321"/>
      <c r="O146" s="321"/>
      <c r="R146" s="244"/>
    </row>
    <row r="147" spans="2:18" ht="20" customHeight="1" x14ac:dyDescent="0.2">
      <c r="B147" s="243"/>
      <c r="E147" s="259"/>
      <c r="F147" s="321"/>
      <c r="G147" s="321"/>
      <c r="H147" s="321"/>
      <c r="I147" s="321"/>
      <c r="J147" s="321"/>
      <c r="K147" s="321"/>
      <c r="L147" s="321"/>
      <c r="M147" s="321"/>
      <c r="N147" s="321"/>
      <c r="O147" s="321"/>
      <c r="R147" s="244"/>
    </row>
    <row r="148" spans="2:18" ht="20" customHeight="1" x14ac:dyDescent="0.2">
      <c r="B148" s="243"/>
      <c r="E148" s="259"/>
      <c r="F148" s="321"/>
      <c r="G148" s="321"/>
      <c r="H148" s="321"/>
      <c r="I148" s="321"/>
      <c r="J148" s="321"/>
      <c r="K148" s="321"/>
      <c r="L148" s="321"/>
      <c r="M148" s="321"/>
      <c r="N148" s="321"/>
      <c r="O148" s="321"/>
      <c r="R148" s="244"/>
    </row>
    <row r="149" spans="2:18" ht="20" customHeight="1" x14ac:dyDescent="0.2">
      <c r="B149" s="243"/>
      <c r="E149" s="259"/>
      <c r="F149" s="321"/>
      <c r="G149" s="321"/>
      <c r="H149" s="321"/>
      <c r="I149" s="321"/>
      <c r="J149" s="321"/>
      <c r="K149" s="321"/>
      <c r="L149" s="321"/>
      <c r="M149" s="321"/>
      <c r="N149" s="321"/>
      <c r="O149" s="321"/>
      <c r="R149" s="244"/>
    </row>
    <row r="150" spans="2:18" ht="20" customHeight="1" x14ac:dyDescent="0.2">
      <c r="B150" s="243"/>
      <c r="E150" s="259"/>
      <c r="F150" s="321"/>
      <c r="G150" s="321"/>
      <c r="H150" s="321"/>
      <c r="I150" s="321"/>
      <c r="J150" s="321"/>
      <c r="K150" s="321"/>
      <c r="L150" s="321"/>
      <c r="M150" s="321"/>
      <c r="N150" s="321"/>
      <c r="O150" s="321"/>
      <c r="R150" s="244"/>
    </row>
    <row r="151" spans="2:18" ht="20" customHeight="1" x14ac:dyDescent="0.2">
      <c r="B151" s="243"/>
      <c r="E151" s="259"/>
      <c r="F151" s="321"/>
      <c r="G151" s="321"/>
      <c r="H151" s="321"/>
      <c r="I151" s="321"/>
      <c r="J151" s="321"/>
      <c r="K151" s="321"/>
      <c r="L151" s="321"/>
      <c r="M151" s="321"/>
      <c r="N151" s="321"/>
      <c r="O151" s="321"/>
      <c r="R151" s="244"/>
    </row>
    <row r="152" spans="2:18" ht="20" customHeight="1" x14ac:dyDescent="0.2">
      <c r="B152" s="243"/>
      <c r="E152" s="259"/>
      <c r="F152" s="321"/>
      <c r="G152" s="321"/>
      <c r="H152" s="321"/>
      <c r="I152" s="321"/>
      <c r="J152" s="321"/>
      <c r="K152" s="321"/>
      <c r="L152" s="321"/>
      <c r="M152" s="321"/>
      <c r="N152" s="321"/>
      <c r="O152" s="321"/>
      <c r="R152" s="244"/>
    </row>
    <row r="153" spans="2:18" ht="20" customHeight="1" x14ac:dyDescent="0.2">
      <c r="B153" s="243"/>
      <c r="E153" s="259"/>
      <c r="F153" s="321"/>
      <c r="G153" s="321"/>
      <c r="H153" s="321"/>
      <c r="I153" s="321"/>
      <c r="J153" s="321"/>
      <c r="K153" s="321"/>
      <c r="L153" s="321"/>
      <c r="M153" s="321"/>
      <c r="N153" s="321"/>
      <c r="O153" s="321"/>
      <c r="R153" s="244"/>
    </row>
    <row r="154" spans="2:18" ht="20" customHeight="1" x14ac:dyDescent="0.2">
      <c r="B154" s="243"/>
      <c r="E154" s="259"/>
      <c r="F154" s="321"/>
      <c r="G154" s="321"/>
      <c r="H154" s="321"/>
      <c r="I154" s="321"/>
      <c r="J154" s="321"/>
      <c r="K154" s="321"/>
      <c r="L154" s="321"/>
      <c r="M154" s="321"/>
      <c r="N154" s="321"/>
      <c r="O154" s="321"/>
      <c r="R154" s="244"/>
    </row>
    <row r="155" spans="2:18" ht="20" customHeight="1" x14ac:dyDescent="0.2">
      <c r="B155" s="243"/>
      <c r="E155" s="259"/>
      <c r="R155" s="244"/>
    </row>
    <row r="156" spans="2:18" s="129" customFormat="1" ht="20" customHeight="1" x14ac:dyDescent="0.2">
      <c r="B156" s="262"/>
      <c r="D156" s="263" t="s">
        <v>74</v>
      </c>
      <c r="E156" s="263" t="s">
        <v>20</v>
      </c>
      <c r="F156" s="264" t="s">
        <v>80</v>
      </c>
      <c r="R156" s="265"/>
    </row>
    <row r="157" spans="2:18" ht="20" customHeight="1" x14ac:dyDescent="0.2">
      <c r="B157" s="243"/>
      <c r="D157" s="263"/>
      <c r="E157" s="263"/>
      <c r="F157" s="321" t="s">
        <v>81</v>
      </c>
      <c r="G157" s="321"/>
      <c r="H157" s="321"/>
      <c r="I157" s="321"/>
      <c r="J157" s="321"/>
      <c r="K157" s="321"/>
      <c r="L157" s="321"/>
      <c r="M157" s="321"/>
      <c r="N157" s="321"/>
      <c r="O157" s="321"/>
      <c r="R157" s="244"/>
    </row>
    <row r="158" spans="2:18" ht="20" customHeight="1" x14ac:dyDescent="0.2">
      <c r="B158" s="243"/>
      <c r="D158" s="259"/>
      <c r="E158" s="259"/>
      <c r="F158" s="321"/>
      <c r="G158" s="321"/>
      <c r="H158" s="321"/>
      <c r="I158" s="321"/>
      <c r="J158" s="321"/>
      <c r="K158" s="321"/>
      <c r="L158" s="321"/>
      <c r="M158" s="321"/>
      <c r="N158" s="321"/>
      <c r="O158" s="321"/>
      <c r="R158" s="244"/>
    </row>
    <row r="159" spans="2:18" ht="20" customHeight="1" x14ac:dyDescent="0.2">
      <c r="B159" s="243"/>
      <c r="D159" s="259"/>
      <c r="E159" s="259"/>
      <c r="F159" s="321"/>
      <c r="G159" s="321"/>
      <c r="H159" s="321"/>
      <c r="I159" s="321"/>
      <c r="J159" s="321"/>
      <c r="K159" s="321"/>
      <c r="L159" s="321"/>
      <c r="M159" s="321"/>
      <c r="N159" s="321"/>
      <c r="O159" s="321"/>
      <c r="R159" s="244"/>
    </row>
    <row r="160" spans="2:18" ht="20" customHeight="1" x14ac:dyDescent="0.2">
      <c r="B160" s="243"/>
      <c r="D160" s="259"/>
      <c r="E160" s="259"/>
      <c r="F160" s="257"/>
      <c r="G160" s="257"/>
      <c r="H160" s="257"/>
      <c r="I160" s="257"/>
      <c r="J160" s="257"/>
      <c r="K160" s="257"/>
      <c r="L160" s="257"/>
      <c r="M160" s="257"/>
      <c r="N160" s="257"/>
      <c r="O160" s="257"/>
      <c r="R160" s="244"/>
    </row>
    <row r="161" spans="2:18" ht="20" customHeight="1" x14ac:dyDescent="0.2">
      <c r="B161" s="243"/>
      <c r="D161" s="259"/>
      <c r="E161" s="259"/>
      <c r="F161" s="254" t="s">
        <v>6</v>
      </c>
      <c r="G161" s="321" t="s">
        <v>82</v>
      </c>
      <c r="H161" s="321"/>
      <c r="I161" s="321"/>
      <c r="J161" s="321"/>
      <c r="K161" s="321"/>
      <c r="L161" s="321"/>
      <c r="M161" s="321"/>
      <c r="N161" s="321"/>
      <c r="O161" s="257"/>
      <c r="R161" s="244"/>
    </row>
    <row r="162" spans="2:18" ht="20" customHeight="1" x14ac:dyDescent="0.2">
      <c r="B162" s="243"/>
      <c r="D162" s="259"/>
      <c r="E162" s="259"/>
      <c r="F162" s="254" t="s">
        <v>6</v>
      </c>
      <c r="G162" s="321" t="s">
        <v>83</v>
      </c>
      <c r="H162" s="321"/>
      <c r="I162" s="321"/>
      <c r="J162" s="321"/>
      <c r="K162" s="321"/>
      <c r="L162" s="321"/>
      <c r="M162" s="321"/>
      <c r="N162" s="321"/>
      <c r="O162" s="257"/>
      <c r="R162" s="244"/>
    </row>
    <row r="163" spans="2:18" ht="20" customHeight="1" x14ac:dyDescent="0.2">
      <c r="B163" s="243"/>
      <c r="D163" s="259"/>
      <c r="E163" s="259"/>
      <c r="F163" s="254" t="s">
        <v>6</v>
      </c>
      <c r="G163" s="321" t="s">
        <v>84</v>
      </c>
      <c r="H163" s="321"/>
      <c r="I163" s="321"/>
      <c r="J163" s="321"/>
      <c r="K163" s="321"/>
      <c r="L163" s="321"/>
      <c r="M163" s="321"/>
      <c r="N163" s="321"/>
      <c r="O163" s="257"/>
      <c r="R163" s="244"/>
    </row>
    <row r="164" spans="2:18" ht="20" customHeight="1" x14ac:dyDescent="0.2">
      <c r="B164" s="243"/>
      <c r="D164" s="259"/>
      <c r="E164" s="259"/>
      <c r="F164" s="257"/>
      <c r="G164" s="257"/>
      <c r="H164" s="257"/>
      <c r="I164" s="257"/>
      <c r="J164" s="257"/>
      <c r="K164" s="257"/>
      <c r="L164" s="257"/>
      <c r="M164" s="257"/>
      <c r="N164" s="257"/>
      <c r="O164" s="257"/>
      <c r="R164" s="244"/>
    </row>
    <row r="165" spans="2:18" ht="20" customHeight="1" x14ac:dyDescent="0.2">
      <c r="B165" s="243"/>
      <c r="D165" s="259"/>
      <c r="E165" s="259"/>
      <c r="F165" s="321" t="s">
        <v>85</v>
      </c>
      <c r="G165" s="321"/>
      <c r="H165" s="321"/>
      <c r="I165" s="321"/>
      <c r="J165" s="321"/>
      <c r="K165" s="321"/>
      <c r="L165" s="321"/>
      <c r="M165" s="321"/>
      <c r="N165" s="321"/>
      <c r="O165" s="321"/>
      <c r="R165" s="244"/>
    </row>
    <row r="166" spans="2:18" ht="20" customHeight="1" x14ac:dyDescent="0.2">
      <c r="B166" s="243"/>
      <c r="D166" s="259"/>
      <c r="E166" s="259"/>
      <c r="F166" s="257"/>
      <c r="G166" s="257"/>
      <c r="H166" s="257"/>
      <c r="I166" s="257"/>
      <c r="J166" s="257"/>
      <c r="K166" s="257"/>
      <c r="L166" s="257"/>
      <c r="M166" s="257"/>
      <c r="N166" s="257"/>
      <c r="O166" s="257"/>
      <c r="R166" s="244"/>
    </row>
    <row r="167" spans="2:18" ht="20" customHeight="1" x14ac:dyDescent="0.2">
      <c r="B167" s="243"/>
      <c r="D167" s="259"/>
      <c r="E167" s="259"/>
      <c r="F167" s="254" t="s">
        <v>6</v>
      </c>
      <c r="G167" s="327" t="s">
        <v>86</v>
      </c>
      <c r="H167" s="327"/>
      <c r="I167" s="327"/>
      <c r="J167" s="327"/>
      <c r="K167" s="327"/>
      <c r="L167" s="327"/>
      <c r="M167" s="327"/>
      <c r="N167" s="327"/>
      <c r="O167" s="257"/>
      <c r="R167" s="244"/>
    </row>
    <row r="168" spans="2:18" ht="20" customHeight="1" x14ac:dyDescent="0.2">
      <c r="B168" s="243"/>
      <c r="D168" s="259"/>
      <c r="E168" s="259"/>
      <c r="F168" s="254" t="s">
        <v>6</v>
      </c>
      <c r="G168" s="327" t="s">
        <v>87</v>
      </c>
      <c r="H168" s="327"/>
      <c r="I168" s="327"/>
      <c r="J168" s="327"/>
      <c r="K168" s="327"/>
      <c r="L168" s="327"/>
      <c r="M168" s="327"/>
      <c r="N168" s="327"/>
      <c r="O168" s="257"/>
      <c r="R168" s="244"/>
    </row>
    <row r="169" spans="2:18" ht="20" customHeight="1" x14ac:dyDescent="0.2">
      <c r="B169" s="243"/>
      <c r="D169" s="259"/>
      <c r="E169" s="259"/>
      <c r="F169" s="254" t="s">
        <v>6</v>
      </c>
      <c r="G169" s="327" t="s">
        <v>88</v>
      </c>
      <c r="H169" s="327"/>
      <c r="I169" s="327"/>
      <c r="J169" s="327"/>
      <c r="K169" s="327"/>
      <c r="L169" s="327"/>
      <c r="M169" s="327"/>
      <c r="N169" s="327"/>
      <c r="O169" s="257"/>
      <c r="R169" s="244"/>
    </row>
    <row r="170" spans="2:18" ht="20" customHeight="1" x14ac:dyDescent="0.2">
      <c r="B170" s="243"/>
      <c r="D170" s="259"/>
      <c r="E170" s="259"/>
      <c r="F170" s="254"/>
      <c r="G170" s="257"/>
      <c r="H170" s="257"/>
      <c r="I170" s="257"/>
      <c r="J170" s="257"/>
      <c r="K170" s="257"/>
      <c r="L170" s="257"/>
      <c r="M170" s="257"/>
      <c r="N170" s="257"/>
      <c r="O170" s="257"/>
      <c r="R170" s="244"/>
    </row>
    <row r="171" spans="2:18" ht="20" customHeight="1" x14ac:dyDescent="0.2">
      <c r="B171" s="243"/>
      <c r="D171" s="259"/>
      <c r="E171" s="259"/>
      <c r="F171" s="321" t="s">
        <v>89</v>
      </c>
      <c r="G171" s="321"/>
      <c r="H171" s="321"/>
      <c r="I171" s="321"/>
      <c r="J171" s="321"/>
      <c r="K171" s="321"/>
      <c r="L171" s="321"/>
      <c r="M171" s="321"/>
      <c r="N171" s="321"/>
      <c r="O171" s="321"/>
      <c r="R171" s="244"/>
    </row>
    <row r="172" spans="2:18" ht="20" customHeight="1" x14ac:dyDescent="0.2">
      <c r="B172" s="243"/>
      <c r="D172" s="259"/>
      <c r="E172" s="259"/>
      <c r="F172" s="321"/>
      <c r="G172" s="321"/>
      <c r="H172" s="321"/>
      <c r="I172" s="321"/>
      <c r="J172" s="321"/>
      <c r="K172" s="321"/>
      <c r="L172" s="321"/>
      <c r="M172" s="321"/>
      <c r="N172" s="321"/>
      <c r="O172" s="321"/>
      <c r="R172" s="244"/>
    </row>
    <row r="173" spans="2:18" ht="20" customHeight="1" x14ac:dyDescent="0.2">
      <c r="B173" s="243"/>
      <c r="D173" s="259"/>
      <c r="E173" s="259"/>
      <c r="F173" s="257"/>
      <c r="G173" s="257"/>
      <c r="H173" s="257"/>
      <c r="I173" s="257"/>
      <c r="J173" s="257"/>
      <c r="K173" s="257"/>
      <c r="L173" s="257"/>
      <c r="M173" s="257"/>
      <c r="N173" s="257"/>
      <c r="O173" s="257"/>
      <c r="R173" s="244"/>
    </row>
    <row r="174" spans="2:18" ht="20" customHeight="1" x14ac:dyDescent="0.2">
      <c r="B174" s="243"/>
      <c r="R174" s="244"/>
    </row>
    <row r="175" spans="2:18" ht="35" customHeight="1" x14ac:dyDescent="0.2">
      <c r="B175" s="243"/>
      <c r="C175" s="247"/>
      <c r="D175" s="248" t="s">
        <v>90</v>
      </c>
      <c r="E175" s="261"/>
      <c r="F175" s="247"/>
      <c r="G175" s="247"/>
      <c r="H175" s="247"/>
      <c r="I175" s="247"/>
      <c r="J175" s="247"/>
      <c r="K175" s="247"/>
      <c r="L175" s="247"/>
      <c r="M175" s="247"/>
      <c r="N175" s="247"/>
      <c r="O175" s="247"/>
      <c r="P175" s="247"/>
      <c r="Q175" s="247"/>
      <c r="R175" s="244"/>
    </row>
    <row r="176" spans="2:18" ht="20" customHeight="1" x14ac:dyDescent="0.2">
      <c r="B176" s="243"/>
      <c r="R176" s="244"/>
    </row>
    <row r="177" spans="2:18" ht="20" customHeight="1" x14ac:dyDescent="0.2">
      <c r="B177" s="243"/>
      <c r="D177" s="321" t="s">
        <v>91</v>
      </c>
      <c r="E177" s="321"/>
      <c r="F177" s="321"/>
      <c r="G177" s="321"/>
      <c r="H177" s="321"/>
      <c r="I177" s="321"/>
      <c r="J177" s="321"/>
      <c r="K177" s="321"/>
      <c r="L177" s="321"/>
      <c r="M177" s="321"/>
      <c r="N177" s="321"/>
      <c r="O177" s="321"/>
      <c r="P177" s="321"/>
      <c r="R177" s="244"/>
    </row>
    <row r="178" spans="2:18" ht="20" customHeight="1" x14ac:dyDescent="0.2">
      <c r="B178" s="243"/>
      <c r="D178" s="321"/>
      <c r="E178" s="321"/>
      <c r="F178" s="321"/>
      <c r="G178" s="321"/>
      <c r="H178" s="321"/>
      <c r="I178" s="321"/>
      <c r="J178" s="321"/>
      <c r="K178" s="321"/>
      <c r="L178" s="321"/>
      <c r="M178" s="321"/>
      <c r="N178" s="321"/>
      <c r="O178" s="321"/>
      <c r="P178" s="321"/>
      <c r="R178" s="244"/>
    </row>
    <row r="179" spans="2:18" ht="20" customHeight="1" x14ac:dyDescent="0.2">
      <c r="B179" s="243"/>
      <c r="D179" s="321"/>
      <c r="E179" s="321"/>
      <c r="F179" s="321"/>
      <c r="G179" s="321"/>
      <c r="H179" s="321"/>
      <c r="I179" s="321"/>
      <c r="J179" s="321"/>
      <c r="K179" s="321"/>
      <c r="L179" s="321"/>
      <c r="M179" s="321"/>
      <c r="N179" s="321"/>
      <c r="O179" s="321"/>
      <c r="P179" s="321"/>
      <c r="R179" s="244"/>
    </row>
    <row r="180" spans="2:18" ht="20" customHeight="1" x14ac:dyDescent="0.2">
      <c r="B180" s="243"/>
      <c r="R180" s="244"/>
    </row>
    <row r="181" spans="2:18" ht="20" customHeight="1" x14ac:dyDescent="0.2">
      <c r="B181" s="243"/>
      <c r="D181" s="321" t="s">
        <v>92</v>
      </c>
      <c r="E181" s="321"/>
      <c r="F181" s="321"/>
      <c r="G181" s="321"/>
      <c r="H181" s="321"/>
      <c r="I181" s="321"/>
      <c r="J181" s="321"/>
      <c r="K181" s="321"/>
      <c r="L181" s="321"/>
      <c r="M181" s="321"/>
      <c r="N181" s="321"/>
      <c r="O181" s="321"/>
      <c r="P181" s="321"/>
      <c r="R181" s="244"/>
    </row>
    <row r="182" spans="2:18" ht="20" customHeight="1" x14ac:dyDescent="0.2">
      <c r="B182" s="243"/>
      <c r="D182" s="321"/>
      <c r="E182" s="321"/>
      <c r="F182" s="321"/>
      <c r="G182" s="321"/>
      <c r="H182" s="321"/>
      <c r="I182" s="321"/>
      <c r="J182" s="321"/>
      <c r="K182" s="321"/>
      <c r="L182" s="321"/>
      <c r="M182" s="321"/>
      <c r="N182" s="321"/>
      <c r="O182" s="321"/>
      <c r="P182" s="321"/>
      <c r="R182" s="244"/>
    </row>
    <row r="183" spans="2:18" ht="20" customHeight="1" x14ac:dyDescent="0.2">
      <c r="B183" s="243"/>
      <c r="D183" s="321"/>
      <c r="E183" s="321"/>
      <c r="F183" s="321"/>
      <c r="G183" s="321"/>
      <c r="H183" s="321"/>
      <c r="I183" s="321"/>
      <c r="J183" s="321"/>
      <c r="K183" s="321"/>
      <c r="L183" s="321"/>
      <c r="M183" s="321"/>
      <c r="N183" s="321"/>
      <c r="O183" s="321"/>
      <c r="P183" s="321"/>
      <c r="R183" s="244"/>
    </row>
    <row r="184" spans="2:18" ht="20" customHeight="1" x14ac:dyDescent="0.2">
      <c r="B184" s="243"/>
      <c r="R184" s="244"/>
    </row>
    <row r="185" spans="2:18" ht="20" customHeight="1" x14ac:dyDescent="0.2">
      <c r="B185" s="243"/>
      <c r="D185" s="321" t="s">
        <v>93</v>
      </c>
      <c r="E185" s="321"/>
      <c r="F185" s="321"/>
      <c r="G185" s="321"/>
      <c r="H185" s="321"/>
      <c r="I185" s="321"/>
      <c r="J185" s="321"/>
      <c r="K185" s="321"/>
      <c r="L185" s="321"/>
      <c r="M185" s="321"/>
      <c r="N185" s="321"/>
      <c r="O185" s="321"/>
      <c r="P185" s="321"/>
      <c r="R185" s="244"/>
    </row>
    <row r="186" spans="2:18" ht="20" customHeight="1" x14ac:dyDescent="0.2">
      <c r="B186" s="243"/>
      <c r="R186" s="244"/>
    </row>
    <row r="187" spans="2:18" ht="20" customHeight="1" x14ac:dyDescent="0.2">
      <c r="B187" s="243"/>
      <c r="E187" s="254" t="s">
        <v>6</v>
      </c>
      <c r="F187" s="326" t="s">
        <v>94</v>
      </c>
      <c r="G187" s="326"/>
      <c r="H187" s="326"/>
      <c r="I187" s="326"/>
      <c r="J187" s="326"/>
      <c r="K187" s="326"/>
      <c r="R187" s="244"/>
    </row>
    <row r="188" spans="2:18" ht="20" customHeight="1" x14ac:dyDescent="0.2">
      <c r="B188" s="243"/>
      <c r="E188" s="254" t="s">
        <v>6</v>
      </c>
      <c r="F188" s="326" t="s">
        <v>95</v>
      </c>
      <c r="G188" s="326"/>
      <c r="H188" s="326"/>
      <c r="I188" s="326"/>
      <c r="J188" s="326"/>
      <c r="K188" s="326"/>
      <c r="R188" s="244"/>
    </row>
    <row r="189" spans="2:18" ht="20" customHeight="1" x14ac:dyDescent="0.2">
      <c r="B189" s="243"/>
      <c r="E189" s="254" t="s">
        <v>6</v>
      </c>
      <c r="F189" s="326" t="s">
        <v>96</v>
      </c>
      <c r="G189" s="326"/>
      <c r="H189" s="326"/>
      <c r="I189" s="326"/>
      <c r="J189" s="326"/>
      <c r="K189" s="326"/>
      <c r="R189" s="244"/>
    </row>
    <row r="190" spans="2:18" ht="20" customHeight="1" x14ac:dyDescent="0.2">
      <c r="B190" s="243"/>
      <c r="E190" s="254" t="s">
        <v>6</v>
      </c>
      <c r="F190" s="326" t="s">
        <v>97</v>
      </c>
      <c r="G190" s="326"/>
      <c r="H190" s="326"/>
      <c r="I190" s="326"/>
      <c r="J190" s="326"/>
      <c r="K190" s="326"/>
      <c r="R190" s="244"/>
    </row>
    <row r="191" spans="2:18" ht="20" customHeight="1" x14ac:dyDescent="0.2">
      <c r="B191" s="243"/>
      <c r="R191" s="244"/>
    </row>
    <row r="192" spans="2:18" ht="20" customHeight="1" x14ac:dyDescent="0.2">
      <c r="B192" s="243"/>
      <c r="D192" s="328" t="s">
        <v>98</v>
      </c>
      <c r="E192" s="328"/>
      <c r="F192" s="328"/>
      <c r="G192" s="328"/>
      <c r="H192" s="328"/>
      <c r="I192" s="328"/>
      <c r="J192" s="328"/>
      <c r="K192" s="328"/>
      <c r="L192" s="328"/>
      <c r="M192" s="328"/>
      <c r="N192" s="328"/>
      <c r="O192" s="328"/>
      <c r="P192" s="328"/>
      <c r="R192" s="244"/>
    </row>
    <row r="193" spans="2:18" ht="20" customHeight="1" x14ac:dyDescent="0.2">
      <c r="B193" s="243"/>
      <c r="D193" s="328"/>
      <c r="E193" s="328"/>
      <c r="F193" s="328"/>
      <c r="G193" s="328"/>
      <c r="H193" s="328"/>
      <c r="I193" s="328"/>
      <c r="J193" s="328"/>
      <c r="K193" s="328"/>
      <c r="L193" s="328"/>
      <c r="M193" s="328"/>
      <c r="N193" s="328"/>
      <c r="O193" s="328"/>
      <c r="P193" s="328"/>
      <c r="R193" s="244"/>
    </row>
    <row r="194" spans="2:18" ht="20" customHeight="1" x14ac:dyDescent="0.2">
      <c r="B194" s="243"/>
      <c r="D194" s="328"/>
      <c r="E194" s="328"/>
      <c r="F194" s="328"/>
      <c r="G194" s="328"/>
      <c r="H194" s="328"/>
      <c r="I194" s="328"/>
      <c r="J194" s="328"/>
      <c r="K194" s="328"/>
      <c r="L194" s="328"/>
      <c r="M194" s="328"/>
      <c r="N194" s="328"/>
      <c r="O194" s="328"/>
      <c r="P194" s="328"/>
      <c r="R194" s="244"/>
    </row>
    <row r="195" spans="2:18" ht="20" customHeight="1" x14ac:dyDescent="0.2">
      <c r="B195" s="243"/>
      <c r="R195" s="244"/>
    </row>
    <row r="196" spans="2:18" ht="20" customHeight="1" x14ac:dyDescent="0.2">
      <c r="B196" s="243"/>
      <c r="R196" s="244"/>
    </row>
    <row r="197" spans="2:18" ht="20" customHeight="1" x14ac:dyDescent="0.2">
      <c r="B197" s="243"/>
      <c r="D197" s="325" t="s">
        <v>49</v>
      </c>
      <c r="E197" s="325"/>
      <c r="F197" s="325"/>
      <c r="G197" s="325"/>
      <c r="H197" s="325"/>
      <c r="I197" s="325"/>
      <c r="R197" s="244"/>
    </row>
    <row r="198" spans="2:18" ht="20" customHeight="1" x14ac:dyDescent="0.2">
      <c r="B198" s="243"/>
      <c r="R198" s="244"/>
    </row>
    <row r="199" spans="2:18" ht="20" customHeight="1" thickBot="1" x14ac:dyDescent="0.25">
      <c r="B199" s="267"/>
      <c r="C199" s="268"/>
      <c r="D199" s="269"/>
      <c r="E199" s="270"/>
      <c r="F199" s="268"/>
      <c r="G199" s="268"/>
      <c r="H199" s="268"/>
      <c r="I199" s="268"/>
      <c r="J199" s="268"/>
      <c r="K199" s="268"/>
      <c r="L199" s="268"/>
      <c r="M199" s="268"/>
      <c r="N199" s="268"/>
      <c r="O199" s="268"/>
      <c r="P199" s="268"/>
      <c r="Q199" s="268"/>
      <c r="R199" s="271"/>
    </row>
    <row r="200" spans="2:18" ht="20" customHeight="1" x14ac:dyDescent="0.2"/>
    <row r="201" spans="2:18" ht="20" customHeight="1" x14ac:dyDescent="0.2"/>
    <row r="202" spans="2:18" ht="20" customHeight="1" x14ac:dyDescent="0.2"/>
    <row r="203" spans="2:18" ht="20" customHeight="1" x14ac:dyDescent="0.2"/>
    <row r="204" spans="2:18" ht="20" customHeight="1" x14ac:dyDescent="0.2"/>
    <row r="205" spans="2:18" ht="20" customHeight="1" x14ac:dyDescent="0.2"/>
    <row r="206" spans="2:18" ht="20" customHeight="1" x14ac:dyDescent="0.2"/>
    <row r="207" spans="2:18" ht="20" customHeight="1" x14ac:dyDescent="0.2"/>
    <row r="208" spans="2:18" ht="20" customHeight="1" x14ac:dyDescent="0.2"/>
  </sheetData>
  <sheetProtection algorithmName="SHA-512" hashValue="AwFrWpKIkxMPRL01mkvvpO6Dmu6DzRfO89yjSf3zH8ILsTQpRCo72tq9bgZ9Cnrdhgk0MhtySxPNyYizWRT7NA==" saltValue="/WX1FVydKK6N0HCkVGml3w==" spinCount="100000" sheet="1" objects="1" scenarios="1" selectLockedCells="1" selectUnlockedCells="1"/>
  <mergeCells count="44">
    <mergeCell ref="M5:Q7"/>
    <mergeCell ref="D197:I197"/>
    <mergeCell ref="F165:O165"/>
    <mergeCell ref="F157:O159"/>
    <mergeCell ref="G161:N161"/>
    <mergeCell ref="G162:N162"/>
    <mergeCell ref="G163:N163"/>
    <mergeCell ref="G168:N168"/>
    <mergeCell ref="G169:N169"/>
    <mergeCell ref="D192:P194"/>
    <mergeCell ref="D177:P179"/>
    <mergeCell ref="F171:O172"/>
    <mergeCell ref="F187:K187"/>
    <mergeCell ref="F188:K188"/>
    <mergeCell ref="F189:K189"/>
    <mergeCell ref="F190:K190"/>
    <mergeCell ref="D14:P16"/>
    <mergeCell ref="D18:P20"/>
    <mergeCell ref="D32:P33"/>
    <mergeCell ref="F87:O110"/>
    <mergeCell ref="D82:P84"/>
    <mergeCell ref="F77:O77"/>
    <mergeCell ref="F24:I24"/>
    <mergeCell ref="F25:I25"/>
    <mergeCell ref="F26:I26"/>
    <mergeCell ref="F27:I27"/>
    <mergeCell ref="F28:I28"/>
    <mergeCell ref="F29:I29"/>
    <mergeCell ref="F30:I30"/>
    <mergeCell ref="D185:P185"/>
    <mergeCell ref="F46:O48"/>
    <mergeCell ref="F50:O51"/>
    <mergeCell ref="F53:O54"/>
    <mergeCell ref="F56:O57"/>
    <mergeCell ref="F59:O60"/>
    <mergeCell ref="F62:O63"/>
    <mergeCell ref="F65:O66"/>
    <mergeCell ref="F70:O71"/>
    <mergeCell ref="F73:O73"/>
    <mergeCell ref="F75:O75"/>
    <mergeCell ref="G167:N167"/>
    <mergeCell ref="F113:O125"/>
    <mergeCell ref="F128:O154"/>
    <mergeCell ref="D181:P18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1629-7F02-3F4E-BE27-B84FDBF55EA4}">
  <sheetPr>
    <tabColor theme="7" tint="0.39997558519241921"/>
  </sheetPr>
  <dimension ref="A1:Q46"/>
  <sheetViews>
    <sheetView showGridLines="0" showRowColHeaders="0" workbookViewId="0">
      <pane ySplit="12" topLeftCell="A13" activePane="bottomLeft" state="frozen"/>
      <selection pane="bottomLeft"/>
    </sheetView>
  </sheetViews>
  <sheetFormatPr baseColWidth="10" defaultColWidth="0" defaultRowHeight="20" customHeight="1" zeroHeight="1" x14ac:dyDescent="0.2"/>
  <cols>
    <col min="1" max="2" width="6.6640625" style="10" customWidth="1"/>
    <col min="3" max="3" width="2.5" style="10" customWidth="1"/>
    <col min="4" max="4" width="1.6640625" style="10" customWidth="1"/>
    <col min="5" max="5" width="39.83203125" style="10" bestFit="1" customWidth="1"/>
    <col min="6" max="6" width="30" style="10" customWidth="1"/>
    <col min="7" max="7" width="33.5" style="10" customWidth="1"/>
    <col min="8" max="8" width="3.83203125" style="11" customWidth="1"/>
    <col min="9" max="9" width="2.83203125" style="10" customWidth="1"/>
    <col min="10" max="10" width="39.1640625" style="10" customWidth="1"/>
    <col min="11" max="11" width="2.5" style="10" customWidth="1"/>
    <col min="12" max="12" width="6.6640625" style="10" customWidth="1"/>
    <col min="13" max="13" width="13" style="10" customWidth="1"/>
    <col min="14" max="17" width="0" style="10" hidden="1" customWidth="1"/>
    <col min="18" max="16384" width="10.83203125" style="10" hidden="1"/>
  </cols>
  <sheetData>
    <row r="1" spans="2:12" ht="20" customHeight="1" thickBot="1" x14ac:dyDescent="0.25"/>
    <row r="2" spans="2:12" ht="20" customHeight="1" x14ac:dyDescent="0.2">
      <c r="B2" s="186"/>
      <c r="C2" s="187"/>
      <c r="D2" s="187"/>
      <c r="E2" s="187"/>
      <c r="F2" s="187"/>
      <c r="G2" s="187"/>
      <c r="H2" s="188"/>
      <c r="I2" s="187"/>
      <c r="J2" s="187"/>
      <c r="K2" s="187"/>
      <c r="L2" s="189"/>
    </row>
    <row r="3" spans="2:12" ht="20" customHeight="1" x14ac:dyDescent="0.2">
      <c r="B3" s="190"/>
      <c r="L3" s="191"/>
    </row>
    <row r="4" spans="2:12" ht="20" customHeight="1" x14ac:dyDescent="0.2">
      <c r="B4" s="190"/>
      <c r="J4" s="234"/>
      <c r="L4" s="191"/>
    </row>
    <row r="5" spans="2:12" ht="20" customHeight="1" x14ac:dyDescent="0.2">
      <c r="B5" s="190"/>
      <c r="H5" s="331" t="s">
        <v>0</v>
      </c>
      <c r="I5" s="331"/>
      <c r="J5" s="331"/>
      <c r="K5" s="331"/>
      <c r="L5" s="193"/>
    </row>
    <row r="6" spans="2:12" ht="20" customHeight="1" x14ac:dyDescent="0.2">
      <c r="B6" s="190"/>
      <c r="H6" s="331"/>
      <c r="I6" s="331"/>
      <c r="J6" s="331"/>
      <c r="K6" s="331"/>
      <c r="L6" s="193"/>
    </row>
    <row r="7" spans="2:12" ht="20" customHeight="1" x14ac:dyDescent="0.2">
      <c r="B7" s="190"/>
      <c r="H7" s="331"/>
      <c r="I7" s="331"/>
      <c r="J7" s="331"/>
      <c r="K7" s="331"/>
      <c r="L7" s="193"/>
    </row>
    <row r="8" spans="2:12" ht="20" customHeight="1" x14ac:dyDescent="0.2">
      <c r="B8" s="190"/>
      <c r="J8" s="235"/>
      <c r="L8" s="191"/>
    </row>
    <row r="9" spans="2:12" ht="20" customHeight="1" x14ac:dyDescent="0.2">
      <c r="B9" s="190"/>
      <c r="J9" s="235"/>
      <c r="L9" s="191"/>
    </row>
    <row r="10" spans="2:12" ht="35" customHeight="1" x14ac:dyDescent="0.2">
      <c r="B10" s="190"/>
      <c r="C10" s="194"/>
      <c r="D10" s="195" t="s">
        <v>99</v>
      </c>
      <c r="E10" s="195"/>
      <c r="F10" s="194"/>
      <c r="G10" s="194"/>
      <c r="H10" s="192"/>
      <c r="I10" s="194"/>
      <c r="J10" s="206"/>
      <c r="K10" s="206"/>
      <c r="L10" s="191"/>
    </row>
    <row r="11" spans="2:12" ht="20" customHeight="1" thickBot="1" x14ac:dyDescent="0.25">
      <c r="B11" s="190"/>
      <c r="L11" s="191"/>
    </row>
    <row r="12" spans="2:12" ht="55" customHeight="1" x14ac:dyDescent="0.2">
      <c r="B12" s="190"/>
      <c r="D12" s="137"/>
      <c r="E12" s="138" t="s">
        <v>100</v>
      </c>
      <c r="F12" s="139" t="s">
        <v>101</v>
      </c>
      <c r="G12" s="329" t="s">
        <v>102</v>
      </c>
      <c r="H12" s="330"/>
      <c r="I12" s="330"/>
      <c r="J12" s="171" t="s">
        <v>103</v>
      </c>
      <c r="K12" s="236"/>
      <c r="L12" s="191"/>
    </row>
    <row r="13" spans="2:12" ht="41.25" customHeight="1" x14ac:dyDescent="0.2">
      <c r="B13" s="190"/>
      <c r="D13" s="140"/>
      <c r="E13" s="141" t="str">
        <f>Reference!D4&amp;"  -  "&amp;Reference!E4</f>
        <v>A  -  Organisational Controls</v>
      </c>
      <c r="F13" s="142"/>
      <c r="G13" s="143"/>
      <c r="H13" s="144"/>
      <c r="I13" s="143"/>
      <c r="J13" s="159"/>
      <c r="K13" s="210"/>
      <c r="L13" s="191"/>
    </row>
    <row r="14" spans="2:12" ht="41" customHeight="1" x14ac:dyDescent="0.2">
      <c r="B14" s="190"/>
      <c r="D14" s="145"/>
      <c r="E14" s="146" t="str">
        <f>Reference!D5&amp;"  "&amp;Reference!E5</f>
        <v>A-1  Information Security Policy</v>
      </c>
      <c r="F14" s="147" t="str">
        <f>VLOOKUP(Content!$F$3,Reference!$G$4:$I$9,3,FALSE)</f>
        <v>Medium</v>
      </c>
      <c r="G14" s="148"/>
      <c r="H14" s="149">
        <f>Content!K4</f>
        <v>1</v>
      </c>
      <c r="I14" s="148"/>
      <c r="J14" s="172"/>
      <c r="K14" s="9"/>
      <c r="L14" s="191"/>
    </row>
    <row r="15" spans="2:12" ht="41" customHeight="1" x14ac:dyDescent="0.2">
      <c r="B15" s="190"/>
      <c r="D15" s="145"/>
      <c r="E15" s="146" t="str">
        <f>Reference!D6&amp;"  "&amp;Reference!E6</f>
        <v>A-2  Governance</v>
      </c>
      <c r="F15" s="147" t="str">
        <f>VLOOKUP(Content!$F$3,Reference!$G$4:$I$9,3,FALSE)</f>
        <v>Medium</v>
      </c>
      <c r="G15" s="148"/>
      <c r="H15" s="149">
        <f>Content!K6</f>
        <v>1</v>
      </c>
      <c r="I15" s="148"/>
      <c r="J15" s="172"/>
      <c r="K15" s="9"/>
      <c r="L15" s="191"/>
    </row>
    <row r="16" spans="2:12" ht="41.25" customHeight="1" x14ac:dyDescent="0.2">
      <c r="B16" s="190"/>
      <c r="D16" s="145"/>
      <c r="E16" s="146" t="str">
        <f>Reference!D7&amp;"  "&amp;Reference!E7</f>
        <v>A-3  Asset Management</v>
      </c>
      <c r="F16" s="147" t="str">
        <f>VLOOKUP(Content!$F$3,Reference!$G$4:$I$9,3,FALSE)</f>
        <v>Medium</v>
      </c>
      <c r="G16" s="148"/>
      <c r="H16" s="149">
        <f>Content!K13</f>
        <v>1</v>
      </c>
      <c r="I16" s="148"/>
      <c r="J16" s="172"/>
      <c r="K16" s="9"/>
      <c r="L16" s="191"/>
    </row>
    <row r="17" spans="2:17" ht="41.25" customHeight="1" x14ac:dyDescent="0.2">
      <c r="B17" s="190"/>
      <c r="D17" s="145"/>
      <c r="E17" s="146" t="str">
        <f>Reference!D8&amp;"  "&amp;Reference!E8</f>
        <v>A-4  Communication Security</v>
      </c>
      <c r="F17" s="147" t="str">
        <f>VLOOKUP(Content!$F$3,Reference!$G$4:$I$9,3,FALSE)</f>
        <v>Medium</v>
      </c>
      <c r="G17" s="148"/>
      <c r="H17" s="149">
        <f>Content!K17</f>
        <v>1</v>
      </c>
      <c r="I17" s="148"/>
      <c r="J17" s="173"/>
      <c r="K17" s="9"/>
      <c r="L17" s="191"/>
    </row>
    <row r="18" spans="2:17" ht="41.25" customHeight="1" x14ac:dyDescent="0.2">
      <c r="B18" s="190"/>
      <c r="D18" s="145"/>
      <c r="E18" s="146" t="str">
        <f>Reference!D9&amp;"  "&amp;Reference!E9</f>
        <v>A-5  Access Controls</v>
      </c>
      <c r="F18" s="147" t="str">
        <f>VLOOKUP(Content!$F$3,Reference!$G$4:$I$9,3,FALSE)</f>
        <v>Medium</v>
      </c>
      <c r="G18" s="148"/>
      <c r="H18" s="149">
        <f>Content!K19</f>
        <v>1</v>
      </c>
      <c r="I18" s="148"/>
      <c r="J18" s="172"/>
      <c r="K18" s="9"/>
      <c r="L18" s="191"/>
    </row>
    <row r="19" spans="2:17" ht="41.25" customHeight="1" x14ac:dyDescent="0.2">
      <c r="B19" s="190"/>
      <c r="D19" s="145"/>
      <c r="E19" s="146" t="str">
        <f>Reference!D10&amp;"  "&amp;Reference!E10</f>
        <v>A-6  Supplier Management</v>
      </c>
      <c r="F19" s="147" t="str">
        <f>VLOOKUP(Content!$F$3,Reference!$G$4:$I$9,3,FALSE)</f>
        <v>Medium</v>
      </c>
      <c r="G19" s="148"/>
      <c r="H19" s="149">
        <f>Content!K21</f>
        <v>1</v>
      </c>
      <c r="I19" s="148"/>
      <c r="J19" s="172"/>
      <c r="K19" s="9"/>
      <c r="L19" s="191"/>
    </row>
    <row r="20" spans="2:17" ht="41.25" customHeight="1" x14ac:dyDescent="0.2">
      <c r="B20" s="190"/>
      <c r="D20" s="145"/>
      <c r="E20" s="146" t="str">
        <f>Reference!D11&amp;"  "&amp;Reference!E11</f>
        <v>A-7  Incident Management</v>
      </c>
      <c r="F20" s="147" t="str">
        <f>VLOOKUP(Content!$F$3,Reference!$G$4:$I$9,3,FALSE)</f>
        <v>Medium</v>
      </c>
      <c r="G20" s="148"/>
      <c r="H20" s="149">
        <f>Content!K24</f>
        <v>1</v>
      </c>
      <c r="I20" s="148"/>
      <c r="J20" s="172"/>
      <c r="K20" s="9"/>
      <c r="L20" s="191"/>
    </row>
    <row r="21" spans="2:17" ht="41.25" customHeight="1" x14ac:dyDescent="0.2">
      <c r="B21" s="190"/>
      <c r="D21" s="145"/>
      <c r="E21" s="146" t="str">
        <f>Reference!D12&amp;"  "&amp;Reference!E12</f>
        <v>A-8  Business Continuity</v>
      </c>
      <c r="F21" s="147" t="str">
        <f>VLOOKUP(Content!$F$3,Reference!$G$4:$I$9,3,FALSE)</f>
        <v>Medium</v>
      </c>
      <c r="G21" s="148"/>
      <c r="H21" s="149">
        <f>Content!K26</f>
        <v>1</v>
      </c>
      <c r="I21" s="148"/>
      <c r="J21" s="172"/>
      <c r="K21" s="9"/>
      <c r="L21" s="191"/>
    </row>
    <row r="22" spans="2:17" ht="41.25" customHeight="1" x14ac:dyDescent="0.2">
      <c r="B22" s="190"/>
      <c r="D22" s="145"/>
      <c r="E22" s="146" t="str">
        <f>Reference!D13&amp;"  "&amp;Reference!E13</f>
        <v>A-9  Compliance</v>
      </c>
      <c r="F22" s="147" t="str">
        <f>VLOOKUP(Content!$F$3,Reference!$G$4:$I$9,3,FALSE)</f>
        <v>Medium</v>
      </c>
      <c r="G22" s="148"/>
      <c r="H22" s="149">
        <f>Content!K28</f>
        <v>1</v>
      </c>
      <c r="I22" s="148"/>
      <c r="J22" s="172"/>
      <c r="K22" s="9"/>
      <c r="L22" s="191"/>
    </row>
    <row r="23" spans="2:17" ht="41.25" customHeight="1" x14ac:dyDescent="0.2">
      <c r="B23" s="190"/>
      <c r="D23" s="145"/>
      <c r="E23" s="146" t="str">
        <f>Reference!D14&amp;"  "&amp;Reference!E14</f>
        <v>A-10  Operation Security</v>
      </c>
      <c r="F23" s="147" t="str">
        <f>VLOOKUP(Content!$F$3,Reference!$G$4:$I$9,3,FALSE)</f>
        <v>Medium</v>
      </c>
      <c r="G23" s="148"/>
      <c r="H23" s="149">
        <f>Content!K31</f>
        <v>1</v>
      </c>
      <c r="I23" s="148"/>
      <c r="J23" s="172"/>
      <c r="K23" s="9"/>
      <c r="L23" s="191"/>
    </row>
    <row r="24" spans="2:17" ht="41.25" customHeight="1" x14ac:dyDescent="0.2">
      <c r="B24" s="190"/>
      <c r="D24" s="140"/>
      <c r="E24" s="141" t="str">
        <f>Reference!D15&amp;"  -  "&amp;Reference!E15</f>
        <v>B  -  People Controls</v>
      </c>
      <c r="F24" s="142"/>
      <c r="G24" s="143"/>
      <c r="H24" s="144"/>
      <c r="I24" s="143"/>
      <c r="J24" s="159"/>
      <c r="K24" s="210"/>
      <c r="L24" s="191"/>
      <c r="N24" s="11"/>
      <c r="O24" s="11"/>
      <c r="P24" s="11"/>
      <c r="Q24" s="11"/>
    </row>
    <row r="25" spans="2:17" ht="41.25" customHeight="1" x14ac:dyDescent="0.2">
      <c r="B25" s="190"/>
      <c r="D25" s="145"/>
      <c r="E25" s="146" t="str">
        <f>Reference!D16&amp;"  "&amp;Reference!E16</f>
        <v>B-1  HR Security</v>
      </c>
      <c r="F25" s="147" t="str">
        <f>VLOOKUP(Content!$F$33,Reference!$G$4:$I$9,3,FALSE)</f>
        <v>Medium</v>
      </c>
      <c r="G25" s="148"/>
      <c r="H25" s="149">
        <f>Content!K34</f>
        <v>1</v>
      </c>
      <c r="I25" s="148"/>
      <c r="J25" s="172"/>
      <c r="K25" s="9"/>
      <c r="L25" s="191"/>
      <c r="M25" s="11"/>
      <c r="N25" s="133"/>
      <c r="O25" s="133"/>
    </row>
    <row r="26" spans="2:17" ht="41.25" customHeight="1" x14ac:dyDescent="0.2">
      <c r="B26" s="190"/>
      <c r="D26" s="145"/>
      <c r="E26" s="146" t="str">
        <f>Reference!D17&amp;"  "&amp;Reference!E17</f>
        <v>B-2  Incident Management</v>
      </c>
      <c r="F26" s="147" t="str">
        <f>VLOOKUP(Content!$F$33,Reference!$G$4:$I$9,3,FALSE)</f>
        <v>Medium</v>
      </c>
      <c r="G26" s="148"/>
      <c r="H26" s="149">
        <f>Content!K40</f>
        <v>1</v>
      </c>
      <c r="I26" s="148"/>
      <c r="J26" s="172"/>
      <c r="K26" s="9"/>
      <c r="L26" s="191"/>
      <c r="M26" s="11"/>
      <c r="N26" s="133"/>
      <c r="O26" s="133"/>
    </row>
    <row r="27" spans="2:17" ht="41.25" customHeight="1" x14ac:dyDescent="0.2">
      <c r="B27" s="190"/>
      <c r="D27" s="145"/>
      <c r="E27" s="146" t="str">
        <f>Reference!D18&amp;"  "&amp;Reference!E18</f>
        <v>B-3  Communication Security</v>
      </c>
      <c r="F27" s="147" t="str">
        <f>VLOOKUP(Content!$F$33,Reference!$G$4:$I$9,3,FALSE)</f>
        <v>Medium</v>
      </c>
      <c r="G27" s="148"/>
      <c r="H27" s="149">
        <f>Content!K42</f>
        <v>1</v>
      </c>
      <c r="I27" s="148"/>
      <c r="J27" s="172"/>
      <c r="K27" s="9"/>
      <c r="L27" s="191"/>
      <c r="M27" s="11"/>
      <c r="N27" s="134"/>
      <c r="O27" s="134"/>
    </row>
    <row r="28" spans="2:17" ht="41.25" customHeight="1" x14ac:dyDescent="0.2">
      <c r="B28" s="190"/>
      <c r="D28" s="145"/>
      <c r="E28" s="146" t="str">
        <f>Reference!D19&amp;"  "&amp;Reference!E19</f>
        <v>B-4  Incident Management</v>
      </c>
      <c r="F28" s="147" t="str">
        <f>VLOOKUP(Content!$F$33,Reference!$G$4:$I$9,3,FALSE)</f>
        <v>Medium</v>
      </c>
      <c r="G28" s="148"/>
      <c r="H28" s="149">
        <f>Content!K44</f>
        <v>1</v>
      </c>
      <c r="I28" s="148"/>
      <c r="J28" s="172"/>
      <c r="K28" s="9"/>
      <c r="L28" s="191"/>
      <c r="M28" s="11"/>
      <c r="N28" s="135"/>
      <c r="O28" s="135"/>
    </row>
    <row r="29" spans="2:17" ht="41.25" customHeight="1" x14ac:dyDescent="0.2">
      <c r="B29" s="190"/>
      <c r="D29" s="140"/>
      <c r="E29" s="141" t="str">
        <f>Reference!D20&amp;"  -  "&amp;Reference!E20</f>
        <v>C  -  Physical Controls</v>
      </c>
      <c r="F29" s="142"/>
      <c r="G29" s="143"/>
      <c r="H29" s="144"/>
      <c r="I29" s="143"/>
      <c r="J29" s="159"/>
      <c r="K29" s="210"/>
      <c r="L29" s="191"/>
      <c r="M29" s="11"/>
      <c r="N29" s="135"/>
      <c r="O29" s="136"/>
    </row>
    <row r="30" spans="2:17" ht="41.25" customHeight="1" x14ac:dyDescent="0.2">
      <c r="B30" s="190"/>
      <c r="D30" s="145"/>
      <c r="E30" s="150" t="str">
        <f>Reference!D21&amp;"  "&amp;Reference!E21</f>
        <v>C-1  Physical and Environmental Security</v>
      </c>
      <c r="F30" s="147" t="str">
        <f>VLOOKUP(Content!$F$46,Reference!$G$4:$I$9,3,FALSE)</f>
        <v>Medium</v>
      </c>
      <c r="G30" s="148"/>
      <c r="H30" s="149">
        <f>Content!K47</f>
        <v>1</v>
      </c>
      <c r="I30" s="148"/>
      <c r="J30" s="174"/>
      <c r="K30" s="237"/>
      <c r="L30" s="191"/>
    </row>
    <row r="31" spans="2:17" ht="41.25" customHeight="1" x14ac:dyDescent="0.2">
      <c r="B31" s="190"/>
      <c r="D31" s="145"/>
      <c r="E31" s="146" t="str">
        <f>Reference!D22&amp;"  "&amp;Reference!E22</f>
        <v>C-2  Asset Management</v>
      </c>
      <c r="F31" s="147" t="str">
        <f>VLOOKUP(Content!$F$46,Reference!$G$4:$I$9,3,FALSE)</f>
        <v>Medium</v>
      </c>
      <c r="G31" s="148"/>
      <c r="H31" s="149">
        <f>Content!K53</f>
        <v>1</v>
      </c>
      <c r="I31" s="148"/>
      <c r="J31" s="172"/>
      <c r="K31" s="9"/>
      <c r="L31" s="191"/>
    </row>
    <row r="32" spans="2:17" ht="41.25" customHeight="1" x14ac:dyDescent="0.2">
      <c r="B32" s="190"/>
      <c r="D32" s="140"/>
      <c r="E32" s="141" t="str">
        <f>Reference!D23&amp;"  -  "&amp;Reference!E23</f>
        <v>D  -  Technological Controls</v>
      </c>
      <c r="F32" s="142"/>
      <c r="G32" s="143"/>
      <c r="H32" s="144"/>
      <c r="I32" s="143"/>
      <c r="J32" s="159"/>
      <c r="K32" s="210"/>
      <c r="L32" s="191"/>
    </row>
    <row r="33" spans="2:12" ht="41.25" customHeight="1" x14ac:dyDescent="0.2">
      <c r="B33" s="190"/>
      <c r="D33" s="145"/>
      <c r="E33" s="146" t="str">
        <f>Reference!D24&amp;"  "&amp;Reference!E24</f>
        <v>D-1  Endpoints</v>
      </c>
      <c r="F33" s="147" t="str">
        <f>VLOOKUP(Content!$F$57,Reference!$G$4:$I$9,3,FALSE)</f>
        <v>Medium</v>
      </c>
      <c r="G33" s="148"/>
      <c r="H33" s="149">
        <f>Content!K58</f>
        <v>1</v>
      </c>
      <c r="I33" s="148"/>
      <c r="J33" s="172"/>
      <c r="K33" s="9"/>
      <c r="L33" s="191"/>
    </row>
    <row r="34" spans="2:12" ht="41.25" customHeight="1" x14ac:dyDescent="0.2">
      <c r="B34" s="190"/>
      <c r="D34" s="145"/>
      <c r="E34" s="146" t="str">
        <f>Reference!D25&amp;"  "&amp;Reference!E25</f>
        <v>D-2  Access / Control</v>
      </c>
      <c r="F34" s="147" t="str">
        <f>VLOOKUP(Content!$F$57,Reference!$G$4:$I$9,3,FALSE)</f>
        <v>Medium</v>
      </c>
      <c r="G34" s="148"/>
      <c r="H34" s="149">
        <f>Content!K60</f>
        <v>1</v>
      </c>
      <c r="I34" s="148"/>
      <c r="J34" s="172"/>
      <c r="K34" s="9"/>
      <c r="L34" s="191"/>
    </row>
    <row r="35" spans="2:12" ht="41.25" customHeight="1" x14ac:dyDescent="0.2">
      <c r="B35" s="190"/>
      <c r="D35" s="145"/>
      <c r="E35" s="146" t="str">
        <f>Reference!D26&amp;"  "&amp;Reference!E26</f>
        <v>D-3  Operation Security</v>
      </c>
      <c r="F35" s="147" t="str">
        <f>VLOOKUP(Content!$F$57,Reference!$G$4:$I$9,3,FALSE)</f>
        <v>Medium</v>
      </c>
      <c r="G35" s="148"/>
      <c r="H35" s="149">
        <f>Content!K64</f>
        <v>1</v>
      </c>
      <c r="I35" s="148"/>
      <c r="J35" s="172"/>
      <c r="K35" s="9"/>
      <c r="L35" s="191"/>
    </row>
    <row r="36" spans="2:12" ht="41.25" customHeight="1" x14ac:dyDescent="0.2">
      <c r="B36" s="190"/>
      <c r="D36" s="145"/>
      <c r="E36" s="146" t="str">
        <f>Reference!D27&amp;"  "&amp;Reference!E27</f>
        <v>D-4  Business Continuity</v>
      </c>
      <c r="F36" s="147" t="str">
        <f>VLOOKUP(Content!$F$57,Reference!$G$4:$I$9,3,FALSE)</f>
        <v>Medium</v>
      </c>
      <c r="G36" s="148"/>
      <c r="H36" s="149">
        <f>Content!K75</f>
        <v>1</v>
      </c>
      <c r="I36" s="148"/>
      <c r="J36" s="172"/>
      <c r="K36" s="9"/>
      <c r="L36" s="191"/>
    </row>
    <row r="37" spans="2:12" ht="41.25" customHeight="1" x14ac:dyDescent="0.2">
      <c r="B37" s="190"/>
      <c r="D37" s="145"/>
      <c r="E37" s="146" t="str">
        <f>Reference!D28&amp;"  "&amp;Reference!E28</f>
        <v>D-5  Communication Security</v>
      </c>
      <c r="F37" s="147" t="str">
        <f>VLOOKUP(Content!$F$57,Reference!$G$4:$I$9,3,FALSE)</f>
        <v>Medium</v>
      </c>
      <c r="G37" s="148"/>
      <c r="H37" s="149">
        <f>Content!K77</f>
        <v>1</v>
      </c>
      <c r="I37" s="148"/>
      <c r="J37" s="172"/>
      <c r="K37" s="9"/>
      <c r="L37" s="191"/>
    </row>
    <row r="38" spans="2:12" ht="41.25" customHeight="1" x14ac:dyDescent="0.2">
      <c r="B38" s="190"/>
      <c r="D38" s="145"/>
      <c r="E38" s="146" t="str">
        <f>Reference!D29&amp;"  "&amp;Reference!E29</f>
        <v>D-6  Cryptography</v>
      </c>
      <c r="F38" s="147" t="str">
        <f>VLOOKUP(Content!$F$57,Reference!$G$4:$I$9,3,FALSE)</f>
        <v>Medium</v>
      </c>
      <c r="G38" s="148"/>
      <c r="H38" s="149">
        <f>Content!K80</f>
        <v>1</v>
      </c>
      <c r="I38" s="148"/>
      <c r="J38" s="172"/>
      <c r="K38" s="9"/>
      <c r="L38" s="191"/>
    </row>
    <row r="39" spans="2:12" ht="41.25" customHeight="1" thickBot="1" x14ac:dyDescent="0.25">
      <c r="B39" s="190"/>
      <c r="D39" s="151"/>
      <c r="E39" s="152" t="str">
        <f>Reference!D30&amp;"  "&amp;Reference!E30</f>
        <v>D-7  System and Software</v>
      </c>
      <c r="F39" s="153" t="str">
        <f>VLOOKUP(Content!$F$57,Reference!$G$4:$I$9,3,FALSE)</f>
        <v>Medium</v>
      </c>
      <c r="G39" s="154"/>
      <c r="H39" s="155">
        <f>Content!K82</f>
        <v>1</v>
      </c>
      <c r="I39" s="154"/>
      <c r="J39" s="175"/>
      <c r="K39" s="9"/>
      <c r="L39" s="191"/>
    </row>
    <row r="40" spans="2:12" ht="20" customHeight="1" x14ac:dyDescent="0.2">
      <c r="B40" s="190"/>
      <c r="L40" s="191"/>
    </row>
    <row r="41" spans="2:12" ht="20" customHeight="1" x14ac:dyDescent="0.2">
      <c r="B41" s="190"/>
      <c r="L41" s="191"/>
    </row>
    <row r="42" spans="2:12" ht="20" customHeight="1" x14ac:dyDescent="0.2">
      <c r="B42" s="190"/>
      <c r="D42" s="1"/>
      <c r="E42" s="1" t="s">
        <v>49</v>
      </c>
      <c r="L42" s="191"/>
    </row>
    <row r="43" spans="2:12" ht="20" customHeight="1" x14ac:dyDescent="0.2">
      <c r="B43" s="190"/>
      <c r="L43" s="191"/>
    </row>
    <row r="44" spans="2:12" ht="20" customHeight="1" thickBot="1" x14ac:dyDescent="0.25">
      <c r="B44" s="202"/>
      <c r="C44" s="203"/>
      <c r="D44" s="203"/>
      <c r="E44" s="203"/>
      <c r="F44" s="203"/>
      <c r="G44" s="203"/>
      <c r="H44" s="204"/>
      <c r="I44" s="203"/>
      <c r="J44" s="203"/>
      <c r="K44" s="203"/>
      <c r="L44" s="205"/>
    </row>
    <row r="45" spans="2:12" ht="20" customHeight="1" x14ac:dyDescent="0.2"/>
    <row r="46" spans="2:12" ht="20" customHeight="1" x14ac:dyDescent="0.2"/>
  </sheetData>
  <sheetProtection algorithmName="SHA-512" hashValue="dMfJ4/jYOYXu46F6UZM+njMMw/p8RBh13WaFIvHAzvUTNmKnJs4TynUE47rq0HbctZ0djjWarfePsVuVObdAQQ==" saltValue="Kxj7gmY4HuTR2kQmoDJA9w==" spinCount="100000" sheet="1" objects="1" scenarios="1" selectLockedCells="1" selectUnlockedCells="1"/>
  <mergeCells count="2">
    <mergeCell ref="G12:I12"/>
    <mergeCell ref="H5:K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Drop Down 1">
              <controlPr defaultSize="0" autoLine="0" autoPict="0">
                <anchor moveWithCells="1">
                  <from>
                    <xdr:col>5</xdr:col>
                    <xdr:colOff>165100</xdr:colOff>
                    <xdr:row>12</xdr:row>
                    <xdr:rowOff>114300</xdr:rowOff>
                  </from>
                  <to>
                    <xdr:col>5</xdr:col>
                    <xdr:colOff>2120900</xdr:colOff>
                    <xdr:row>12</xdr:row>
                    <xdr:rowOff>406400</xdr:rowOff>
                  </to>
                </anchor>
              </controlPr>
            </control>
          </mc:Choice>
        </mc:AlternateContent>
        <mc:AlternateContent xmlns:mc="http://schemas.openxmlformats.org/markup-compatibility/2006">
          <mc:Choice Requires="x14">
            <control shapeId="7171" r:id="rId4" name="Drop Down 3">
              <controlPr defaultSize="0" autoLine="0" autoPict="0">
                <anchor moveWithCells="1">
                  <from>
                    <xdr:col>5</xdr:col>
                    <xdr:colOff>165100</xdr:colOff>
                    <xdr:row>23</xdr:row>
                    <xdr:rowOff>114300</xdr:rowOff>
                  </from>
                  <to>
                    <xdr:col>5</xdr:col>
                    <xdr:colOff>2120900</xdr:colOff>
                    <xdr:row>23</xdr:row>
                    <xdr:rowOff>419100</xdr:rowOff>
                  </to>
                </anchor>
              </controlPr>
            </control>
          </mc:Choice>
        </mc:AlternateContent>
        <mc:AlternateContent xmlns:mc="http://schemas.openxmlformats.org/markup-compatibility/2006">
          <mc:Choice Requires="x14">
            <control shapeId="7173" r:id="rId5" name="Drop Down 5">
              <controlPr defaultSize="0" autoLine="0" autoPict="0">
                <anchor moveWithCells="1">
                  <from>
                    <xdr:col>5</xdr:col>
                    <xdr:colOff>165100</xdr:colOff>
                    <xdr:row>28</xdr:row>
                    <xdr:rowOff>114300</xdr:rowOff>
                  </from>
                  <to>
                    <xdr:col>5</xdr:col>
                    <xdr:colOff>2120900</xdr:colOff>
                    <xdr:row>28</xdr:row>
                    <xdr:rowOff>419100</xdr:rowOff>
                  </to>
                </anchor>
              </controlPr>
            </control>
          </mc:Choice>
        </mc:AlternateContent>
        <mc:AlternateContent xmlns:mc="http://schemas.openxmlformats.org/markup-compatibility/2006">
          <mc:Choice Requires="x14">
            <control shapeId="7174" r:id="rId6" name="Drop Down 6">
              <controlPr defaultSize="0" autoLine="0" autoPict="0">
                <anchor moveWithCells="1">
                  <from>
                    <xdr:col>5</xdr:col>
                    <xdr:colOff>165100</xdr:colOff>
                    <xdr:row>31</xdr:row>
                    <xdr:rowOff>114300</xdr:rowOff>
                  </from>
                  <to>
                    <xdr:col>5</xdr:col>
                    <xdr:colOff>2120900</xdr:colOff>
                    <xdr:row>31</xdr:row>
                    <xdr:rowOff>419100</xdr:rowOff>
                  </to>
                </anchor>
              </controlPr>
            </control>
          </mc:Choice>
        </mc:AlternateContent>
        <mc:AlternateContent xmlns:mc="http://schemas.openxmlformats.org/markup-compatibility/2006">
          <mc:Choice Requires="x14">
            <control shapeId="7175" r:id="rId7" name="Drop Down 7">
              <controlPr defaultSize="0" autoLine="0" autoPict="0">
                <anchor moveWithCells="1">
                  <from>
                    <xdr:col>6</xdr:col>
                    <xdr:colOff>355600</xdr:colOff>
                    <xdr:row>13</xdr:row>
                    <xdr:rowOff>127000</xdr:rowOff>
                  </from>
                  <to>
                    <xdr:col>6</xdr:col>
                    <xdr:colOff>2311400</xdr:colOff>
                    <xdr:row>13</xdr:row>
                    <xdr:rowOff>406400</xdr:rowOff>
                  </to>
                </anchor>
              </controlPr>
            </control>
          </mc:Choice>
        </mc:AlternateContent>
        <mc:AlternateContent xmlns:mc="http://schemas.openxmlformats.org/markup-compatibility/2006">
          <mc:Choice Requires="x14">
            <control shapeId="7176" r:id="rId8" name="Drop Down 8">
              <controlPr defaultSize="0" autoLine="0" autoPict="0">
                <anchor moveWithCells="1">
                  <from>
                    <xdr:col>6</xdr:col>
                    <xdr:colOff>355600</xdr:colOff>
                    <xdr:row>14</xdr:row>
                    <xdr:rowOff>101600</xdr:rowOff>
                  </from>
                  <to>
                    <xdr:col>6</xdr:col>
                    <xdr:colOff>2311400</xdr:colOff>
                    <xdr:row>14</xdr:row>
                    <xdr:rowOff>406400</xdr:rowOff>
                  </to>
                </anchor>
              </controlPr>
            </control>
          </mc:Choice>
        </mc:AlternateContent>
        <mc:AlternateContent xmlns:mc="http://schemas.openxmlformats.org/markup-compatibility/2006">
          <mc:Choice Requires="x14">
            <control shapeId="7177" r:id="rId9" name="Drop Down 9">
              <controlPr defaultSize="0" autoLine="0" autoPict="0">
                <anchor moveWithCells="1">
                  <from>
                    <xdr:col>6</xdr:col>
                    <xdr:colOff>355600</xdr:colOff>
                    <xdr:row>15</xdr:row>
                    <xdr:rowOff>114300</xdr:rowOff>
                  </from>
                  <to>
                    <xdr:col>6</xdr:col>
                    <xdr:colOff>2311400</xdr:colOff>
                    <xdr:row>15</xdr:row>
                    <xdr:rowOff>419100</xdr:rowOff>
                  </to>
                </anchor>
              </controlPr>
            </control>
          </mc:Choice>
        </mc:AlternateContent>
        <mc:AlternateContent xmlns:mc="http://schemas.openxmlformats.org/markup-compatibility/2006">
          <mc:Choice Requires="x14">
            <control shapeId="7178" r:id="rId10" name="Drop Down 10">
              <controlPr defaultSize="0" autoLine="0" autoPict="0">
                <anchor moveWithCells="1">
                  <from>
                    <xdr:col>6</xdr:col>
                    <xdr:colOff>355600</xdr:colOff>
                    <xdr:row>16</xdr:row>
                    <xdr:rowOff>114300</xdr:rowOff>
                  </from>
                  <to>
                    <xdr:col>6</xdr:col>
                    <xdr:colOff>2311400</xdr:colOff>
                    <xdr:row>16</xdr:row>
                    <xdr:rowOff>419100</xdr:rowOff>
                  </to>
                </anchor>
              </controlPr>
            </control>
          </mc:Choice>
        </mc:AlternateContent>
        <mc:AlternateContent xmlns:mc="http://schemas.openxmlformats.org/markup-compatibility/2006">
          <mc:Choice Requires="x14">
            <control shapeId="7179" r:id="rId11" name="Drop Down 11">
              <controlPr defaultSize="0" autoLine="0" autoPict="0">
                <anchor moveWithCells="1">
                  <from>
                    <xdr:col>6</xdr:col>
                    <xdr:colOff>355600</xdr:colOff>
                    <xdr:row>17</xdr:row>
                    <xdr:rowOff>114300</xdr:rowOff>
                  </from>
                  <to>
                    <xdr:col>6</xdr:col>
                    <xdr:colOff>2311400</xdr:colOff>
                    <xdr:row>17</xdr:row>
                    <xdr:rowOff>419100</xdr:rowOff>
                  </to>
                </anchor>
              </controlPr>
            </control>
          </mc:Choice>
        </mc:AlternateContent>
        <mc:AlternateContent xmlns:mc="http://schemas.openxmlformats.org/markup-compatibility/2006">
          <mc:Choice Requires="x14">
            <control shapeId="7180" r:id="rId12" name="Drop Down 12">
              <controlPr defaultSize="0" autoLine="0" autoPict="0">
                <anchor moveWithCells="1">
                  <from>
                    <xdr:col>6</xdr:col>
                    <xdr:colOff>355600</xdr:colOff>
                    <xdr:row>18</xdr:row>
                    <xdr:rowOff>114300</xdr:rowOff>
                  </from>
                  <to>
                    <xdr:col>6</xdr:col>
                    <xdr:colOff>2311400</xdr:colOff>
                    <xdr:row>18</xdr:row>
                    <xdr:rowOff>419100</xdr:rowOff>
                  </to>
                </anchor>
              </controlPr>
            </control>
          </mc:Choice>
        </mc:AlternateContent>
        <mc:AlternateContent xmlns:mc="http://schemas.openxmlformats.org/markup-compatibility/2006">
          <mc:Choice Requires="x14">
            <control shapeId="7181" r:id="rId13" name="Drop Down 13">
              <controlPr defaultSize="0" autoLine="0" autoPict="0">
                <anchor moveWithCells="1">
                  <from>
                    <xdr:col>6</xdr:col>
                    <xdr:colOff>355600</xdr:colOff>
                    <xdr:row>20</xdr:row>
                    <xdr:rowOff>101600</xdr:rowOff>
                  </from>
                  <to>
                    <xdr:col>6</xdr:col>
                    <xdr:colOff>2311400</xdr:colOff>
                    <xdr:row>20</xdr:row>
                    <xdr:rowOff>406400</xdr:rowOff>
                  </to>
                </anchor>
              </controlPr>
            </control>
          </mc:Choice>
        </mc:AlternateContent>
        <mc:AlternateContent xmlns:mc="http://schemas.openxmlformats.org/markup-compatibility/2006">
          <mc:Choice Requires="x14">
            <control shapeId="7182" r:id="rId14" name="Drop Down 14">
              <controlPr defaultSize="0" autoLine="0" autoPict="0">
                <anchor moveWithCells="1">
                  <from>
                    <xdr:col>6</xdr:col>
                    <xdr:colOff>355600</xdr:colOff>
                    <xdr:row>19</xdr:row>
                    <xdr:rowOff>114300</xdr:rowOff>
                  </from>
                  <to>
                    <xdr:col>6</xdr:col>
                    <xdr:colOff>2311400</xdr:colOff>
                    <xdr:row>19</xdr:row>
                    <xdr:rowOff>419100</xdr:rowOff>
                  </to>
                </anchor>
              </controlPr>
            </control>
          </mc:Choice>
        </mc:AlternateContent>
        <mc:AlternateContent xmlns:mc="http://schemas.openxmlformats.org/markup-compatibility/2006">
          <mc:Choice Requires="x14">
            <control shapeId="7183" r:id="rId15" name="Drop Down 15">
              <controlPr defaultSize="0" autoLine="0" autoPict="0">
                <anchor moveWithCells="1">
                  <from>
                    <xdr:col>6</xdr:col>
                    <xdr:colOff>355600</xdr:colOff>
                    <xdr:row>21</xdr:row>
                    <xdr:rowOff>114300</xdr:rowOff>
                  </from>
                  <to>
                    <xdr:col>6</xdr:col>
                    <xdr:colOff>2311400</xdr:colOff>
                    <xdr:row>21</xdr:row>
                    <xdr:rowOff>419100</xdr:rowOff>
                  </to>
                </anchor>
              </controlPr>
            </control>
          </mc:Choice>
        </mc:AlternateContent>
        <mc:AlternateContent xmlns:mc="http://schemas.openxmlformats.org/markup-compatibility/2006">
          <mc:Choice Requires="x14">
            <control shapeId="7184" r:id="rId16" name="Drop Down 16">
              <controlPr defaultSize="0" autoLine="0" autoPict="0">
                <anchor moveWithCells="1">
                  <from>
                    <xdr:col>6</xdr:col>
                    <xdr:colOff>355600</xdr:colOff>
                    <xdr:row>22</xdr:row>
                    <xdr:rowOff>114300</xdr:rowOff>
                  </from>
                  <to>
                    <xdr:col>6</xdr:col>
                    <xdr:colOff>2311400</xdr:colOff>
                    <xdr:row>22</xdr:row>
                    <xdr:rowOff>419100</xdr:rowOff>
                  </to>
                </anchor>
              </controlPr>
            </control>
          </mc:Choice>
        </mc:AlternateContent>
        <mc:AlternateContent xmlns:mc="http://schemas.openxmlformats.org/markup-compatibility/2006">
          <mc:Choice Requires="x14">
            <control shapeId="7185" r:id="rId17" name="Drop Down 17">
              <controlPr defaultSize="0" autoLine="0" autoPict="0">
                <anchor moveWithCells="1">
                  <from>
                    <xdr:col>6</xdr:col>
                    <xdr:colOff>355600</xdr:colOff>
                    <xdr:row>24</xdr:row>
                    <xdr:rowOff>114300</xdr:rowOff>
                  </from>
                  <to>
                    <xdr:col>6</xdr:col>
                    <xdr:colOff>2311400</xdr:colOff>
                    <xdr:row>24</xdr:row>
                    <xdr:rowOff>419100</xdr:rowOff>
                  </to>
                </anchor>
              </controlPr>
            </control>
          </mc:Choice>
        </mc:AlternateContent>
        <mc:AlternateContent xmlns:mc="http://schemas.openxmlformats.org/markup-compatibility/2006">
          <mc:Choice Requires="x14">
            <control shapeId="7186" r:id="rId18" name="Drop Down 18">
              <controlPr defaultSize="0" autoLine="0" autoPict="0">
                <anchor moveWithCells="1">
                  <from>
                    <xdr:col>6</xdr:col>
                    <xdr:colOff>355600</xdr:colOff>
                    <xdr:row>25</xdr:row>
                    <xdr:rowOff>114300</xdr:rowOff>
                  </from>
                  <to>
                    <xdr:col>6</xdr:col>
                    <xdr:colOff>2311400</xdr:colOff>
                    <xdr:row>25</xdr:row>
                    <xdr:rowOff>419100</xdr:rowOff>
                  </to>
                </anchor>
              </controlPr>
            </control>
          </mc:Choice>
        </mc:AlternateContent>
        <mc:AlternateContent xmlns:mc="http://schemas.openxmlformats.org/markup-compatibility/2006">
          <mc:Choice Requires="x14">
            <control shapeId="7187" r:id="rId19" name="Drop Down 19">
              <controlPr defaultSize="0" autoLine="0" autoPict="0">
                <anchor moveWithCells="1">
                  <from>
                    <xdr:col>6</xdr:col>
                    <xdr:colOff>355600</xdr:colOff>
                    <xdr:row>27</xdr:row>
                    <xdr:rowOff>114300</xdr:rowOff>
                  </from>
                  <to>
                    <xdr:col>6</xdr:col>
                    <xdr:colOff>2311400</xdr:colOff>
                    <xdr:row>27</xdr:row>
                    <xdr:rowOff>419100</xdr:rowOff>
                  </to>
                </anchor>
              </controlPr>
            </control>
          </mc:Choice>
        </mc:AlternateContent>
        <mc:AlternateContent xmlns:mc="http://schemas.openxmlformats.org/markup-compatibility/2006">
          <mc:Choice Requires="x14">
            <control shapeId="7188" r:id="rId20" name="Drop Down 20">
              <controlPr defaultSize="0" autoLine="0" autoPict="0">
                <anchor moveWithCells="1">
                  <from>
                    <xdr:col>6</xdr:col>
                    <xdr:colOff>355600</xdr:colOff>
                    <xdr:row>29</xdr:row>
                    <xdr:rowOff>114300</xdr:rowOff>
                  </from>
                  <to>
                    <xdr:col>6</xdr:col>
                    <xdr:colOff>2311400</xdr:colOff>
                    <xdr:row>29</xdr:row>
                    <xdr:rowOff>419100</xdr:rowOff>
                  </to>
                </anchor>
              </controlPr>
            </control>
          </mc:Choice>
        </mc:AlternateContent>
        <mc:AlternateContent xmlns:mc="http://schemas.openxmlformats.org/markup-compatibility/2006">
          <mc:Choice Requires="x14">
            <control shapeId="7189" r:id="rId21" name="Drop Down 21">
              <controlPr defaultSize="0" autoLine="0" autoPict="0">
                <anchor moveWithCells="1">
                  <from>
                    <xdr:col>6</xdr:col>
                    <xdr:colOff>355600</xdr:colOff>
                    <xdr:row>30</xdr:row>
                    <xdr:rowOff>114300</xdr:rowOff>
                  </from>
                  <to>
                    <xdr:col>6</xdr:col>
                    <xdr:colOff>2311400</xdr:colOff>
                    <xdr:row>30</xdr:row>
                    <xdr:rowOff>419100</xdr:rowOff>
                  </to>
                </anchor>
              </controlPr>
            </control>
          </mc:Choice>
        </mc:AlternateContent>
        <mc:AlternateContent xmlns:mc="http://schemas.openxmlformats.org/markup-compatibility/2006">
          <mc:Choice Requires="x14">
            <control shapeId="7190" r:id="rId22" name="Drop Down 22">
              <controlPr defaultSize="0" autoLine="0" autoPict="0">
                <anchor moveWithCells="1">
                  <from>
                    <xdr:col>6</xdr:col>
                    <xdr:colOff>355600</xdr:colOff>
                    <xdr:row>32</xdr:row>
                    <xdr:rowOff>114300</xdr:rowOff>
                  </from>
                  <to>
                    <xdr:col>6</xdr:col>
                    <xdr:colOff>2311400</xdr:colOff>
                    <xdr:row>32</xdr:row>
                    <xdr:rowOff>419100</xdr:rowOff>
                  </to>
                </anchor>
              </controlPr>
            </control>
          </mc:Choice>
        </mc:AlternateContent>
        <mc:AlternateContent xmlns:mc="http://schemas.openxmlformats.org/markup-compatibility/2006">
          <mc:Choice Requires="x14">
            <control shapeId="7191" r:id="rId23" name="Drop Down 23">
              <controlPr defaultSize="0" autoLine="0" autoPict="0">
                <anchor moveWithCells="1">
                  <from>
                    <xdr:col>6</xdr:col>
                    <xdr:colOff>355600</xdr:colOff>
                    <xdr:row>33</xdr:row>
                    <xdr:rowOff>114300</xdr:rowOff>
                  </from>
                  <to>
                    <xdr:col>6</xdr:col>
                    <xdr:colOff>2311400</xdr:colOff>
                    <xdr:row>33</xdr:row>
                    <xdr:rowOff>419100</xdr:rowOff>
                  </to>
                </anchor>
              </controlPr>
            </control>
          </mc:Choice>
        </mc:AlternateContent>
        <mc:AlternateContent xmlns:mc="http://schemas.openxmlformats.org/markup-compatibility/2006">
          <mc:Choice Requires="x14">
            <control shapeId="7192" r:id="rId24" name="Drop Down 24">
              <controlPr defaultSize="0" autoLine="0" autoPict="0">
                <anchor moveWithCells="1">
                  <from>
                    <xdr:col>6</xdr:col>
                    <xdr:colOff>355600</xdr:colOff>
                    <xdr:row>34</xdr:row>
                    <xdr:rowOff>114300</xdr:rowOff>
                  </from>
                  <to>
                    <xdr:col>6</xdr:col>
                    <xdr:colOff>2324100</xdr:colOff>
                    <xdr:row>34</xdr:row>
                    <xdr:rowOff>419100</xdr:rowOff>
                  </to>
                </anchor>
              </controlPr>
            </control>
          </mc:Choice>
        </mc:AlternateContent>
        <mc:AlternateContent xmlns:mc="http://schemas.openxmlformats.org/markup-compatibility/2006">
          <mc:Choice Requires="x14">
            <control shapeId="7193" r:id="rId25" name="Drop Down 25">
              <controlPr defaultSize="0" autoLine="0" autoPict="0">
                <anchor moveWithCells="1">
                  <from>
                    <xdr:col>6</xdr:col>
                    <xdr:colOff>355600</xdr:colOff>
                    <xdr:row>35</xdr:row>
                    <xdr:rowOff>114300</xdr:rowOff>
                  </from>
                  <to>
                    <xdr:col>6</xdr:col>
                    <xdr:colOff>2324100</xdr:colOff>
                    <xdr:row>35</xdr:row>
                    <xdr:rowOff>419100</xdr:rowOff>
                  </to>
                </anchor>
              </controlPr>
            </control>
          </mc:Choice>
        </mc:AlternateContent>
        <mc:AlternateContent xmlns:mc="http://schemas.openxmlformats.org/markup-compatibility/2006">
          <mc:Choice Requires="x14">
            <control shapeId="7194" r:id="rId26" name="Drop Down 26">
              <controlPr defaultSize="0" autoLine="0" autoPict="0">
                <anchor moveWithCells="1">
                  <from>
                    <xdr:col>6</xdr:col>
                    <xdr:colOff>355600</xdr:colOff>
                    <xdr:row>36</xdr:row>
                    <xdr:rowOff>101600</xdr:rowOff>
                  </from>
                  <to>
                    <xdr:col>6</xdr:col>
                    <xdr:colOff>2324100</xdr:colOff>
                    <xdr:row>36</xdr:row>
                    <xdr:rowOff>419100</xdr:rowOff>
                  </to>
                </anchor>
              </controlPr>
            </control>
          </mc:Choice>
        </mc:AlternateContent>
        <mc:AlternateContent xmlns:mc="http://schemas.openxmlformats.org/markup-compatibility/2006">
          <mc:Choice Requires="x14">
            <control shapeId="7195" r:id="rId27" name="Drop Down 27">
              <controlPr defaultSize="0" autoLine="0" autoPict="0">
                <anchor moveWithCells="1">
                  <from>
                    <xdr:col>6</xdr:col>
                    <xdr:colOff>355600</xdr:colOff>
                    <xdr:row>37</xdr:row>
                    <xdr:rowOff>114300</xdr:rowOff>
                  </from>
                  <to>
                    <xdr:col>6</xdr:col>
                    <xdr:colOff>2311400</xdr:colOff>
                    <xdr:row>37</xdr:row>
                    <xdr:rowOff>419100</xdr:rowOff>
                  </to>
                </anchor>
              </controlPr>
            </control>
          </mc:Choice>
        </mc:AlternateContent>
        <mc:AlternateContent xmlns:mc="http://schemas.openxmlformats.org/markup-compatibility/2006">
          <mc:Choice Requires="x14">
            <control shapeId="7196" r:id="rId28" name="Drop Down 28">
              <controlPr defaultSize="0" autoLine="0" autoPict="0">
                <anchor moveWithCells="1">
                  <from>
                    <xdr:col>6</xdr:col>
                    <xdr:colOff>355600</xdr:colOff>
                    <xdr:row>38</xdr:row>
                    <xdr:rowOff>114300</xdr:rowOff>
                  </from>
                  <to>
                    <xdr:col>6</xdr:col>
                    <xdr:colOff>2311400</xdr:colOff>
                    <xdr:row>38</xdr:row>
                    <xdr:rowOff>419100</xdr:rowOff>
                  </to>
                </anchor>
              </controlPr>
            </control>
          </mc:Choice>
        </mc:AlternateContent>
        <mc:AlternateContent xmlns:mc="http://schemas.openxmlformats.org/markup-compatibility/2006">
          <mc:Choice Requires="x14">
            <control shapeId="7197" r:id="rId29" name="Drop Down 29">
              <controlPr defaultSize="0" autoLine="0" autoPict="0">
                <anchor moveWithCells="1">
                  <from>
                    <xdr:col>6</xdr:col>
                    <xdr:colOff>355600</xdr:colOff>
                    <xdr:row>26</xdr:row>
                    <xdr:rowOff>114300</xdr:rowOff>
                  </from>
                  <to>
                    <xdr:col>6</xdr:col>
                    <xdr:colOff>2311400</xdr:colOff>
                    <xdr:row>26</xdr:row>
                    <xdr:rowOff>419100</xdr:rowOff>
                  </to>
                </anchor>
              </controlPr>
            </control>
          </mc:Choice>
        </mc:AlternateContent>
        <mc:AlternateContent xmlns:mc="http://schemas.openxmlformats.org/markup-compatibility/2006">
          <mc:Choice Requires="x14">
            <control shapeId="7198" r:id="rId30" name="Drop Down 30">
              <controlPr defaultSize="0" autoLine="0" autoPict="0">
                <anchor moveWithCells="1">
                  <from>
                    <xdr:col>9</xdr:col>
                    <xdr:colOff>254000</xdr:colOff>
                    <xdr:row>13</xdr:row>
                    <xdr:rowOff>127000</xdr:rowOff>
                  </from>
                  <to>
                    <xdr:col>9</xdr:col>
                    <xdr:colOff>2755900</xdr:colOff>
                    <xdr:row>13</xdr:row>
                    <xdr:rowOff>406400</xdr:rowOff>
                  </to>
                </anchor>
              </controlPr>
            </control>
          </mc:Choice>
        </mc:AlternateContent>
        <mc:AlternateContent xmlns:mc="http://schemas.openxmlformats.org/markup-compatibility/2006">
          <mc:Choice Requires="x14">
            <control shapeId="7199" r:id="rId31" name="Drop Down 31">
              <controlPr defaultSize="0" autoLine="0" autoPict="0">
                <anchor moveWithCells="1">
                  <from>
                    <xdr:col>9</xdr:col>
                    <xdr:colOff>254000</xdr:colOff>
                    <xdr:row>14</xdr:row>
                    <xdr:rowOff>127000</xdr:rowOff>
                  </from>
                  <to>
                    <xdr:col>9</xdr:col>
                    <xdr:colOff>2755900</xdr:colOff>
                    <xdr:row>14</xdr:row>
                    <xdr:rowOff>406400</xdr:rowOff>
                  </to>
                </anchor>
              </controlPr>
            </control>
          </mc:Choice>
        </mc:AlternateContent>
        <mc:AlternateContent xmlns:mc="http://schemas.openxmlformats.org/markup-compatibility/2006">
          <mc:Choice Requires="x14">
            <control shapeId="7200" r:id="rId32" name="Drop Down 32">
              <controlPr defaultSize="0" autoLine="0" autoPict="0">
                <anchor moveWithCells="1">
                  <from>
                    <xdr:col>9</xdr:col>
                    <xdr:colOff>254000</xdr:colOff>
                    <xdr:row>15</xdr:row>
                    <xdr:rowOff>127000</xdr:rowOff>
                  </from>
                  <to>
                    <xdr:col>9</xdr:col>
                    <xdr:colOff>2755900</xdr:colOff>
                    <xdr:row>15</xdr:row>
                    <xdr:rowOff>406400</xdr:rowOff>
                  </to>
                </anchor>
              </controlPr>
            </control>
          </mc:Choice>
        </mc:AlternateContent>
        <mc:AlternateContent xmlns:mc="http://schemas.openxmlformats.org/markup-compatibility/2006">
          <mc:Choice Requires="x14">
            <control shapeId="7201" r:id="rId33" name="Drop Down 33">
              <controlPr defaultSize="0" autoLine="0" autoPict="0">
                <anchor moveWithCells="1">
                  <from>
                    <xdr:col>9</xdr:col>
                    <xdr:colOff>254000</xdr:colOff>
                    <xdr:row>16</xdr:row>
                    <xdr:rowOff>127000</xdr:rowOff>
                  </from>
                  <to>
                    <xdr:col>9</xdr:col>
                    <xdr:colOff>2755900</xdr:colOff>
                    <xdr:row>16</xdr:row>
                    <xdr:rowOff>406400</xdr:rowOff>
                  </to>
                </anchor>
              </controlPr>
            </control>
          </mc:Choice>
        </mc:AlternateContent>
        <mc:AlternateContent xmlns:mc="http://schemas.openxmlformats.org/markup-compatibility/2006">
          <mc:Choice Requires="x14">
            <control shapeId="7202" r:id="rId34" name="Drop Down 34">
              <controlPr defaultSize="0" autoLine="0" autoPict="0">
                <anchor moveWithCells="1">
                  <from>
                    <xdr:col>9</xdr:col>
                    <xdr:colOff>254000</xdr:colOff>
                    <xdr:row>17</xdr:row>
                    <xdr:rowOff>127000</xdr:rowOff>
                  </from>
                  <to>
                    <xdr:col>9</xdr:col>
                    <xdr:colOff>2755900</xdr:colOff>
                    <xdr:row>17</xdr:row>
                    <xdr:rowOff>406400</xdr:rowOff>
                  </to>
                </anchor>
              </controlPr>
            </control>
          </mc:Choice>
        </mc:AlternateContent>
        <mc:AlternateContent xmlns:mc="http://schemas.openxmlformats.org/markup-compatibility/2006">
          <mc:Choice Requires="x14">
            <control shapeId="7203" r:id="rId35" name="Drop Down 35">
              <controlPr defaultSize="0" autoLine="0" autoPict="0">
                <anchor moveWithCells="1">
                  <from>
                    <xdr:col>9</xdr:col>
                    <xdr:colOff>254000</xdr:colOff>
                    <xdr:row>18</xdr:row>
                    <xdr:rowOff>127000</xdr:rowOff>
                  </from>
                  <to>
                    <xdr:col>9</xdr:col>
                    <xdr:colOff>2755900</xdr:colOff>
                    <xdr:row>18</xdr:row>
                    <xdr:rowOff>406400</xdr:rowOff>
                  </to>
                </anchor>
              </controlPr>
            </control>
          </mc:Choice>
        </mc:AlternateContent>
        <mc:AlternateContent xmlns:mc="http://schemas.openxmlformats.org/markup-compatibility/2006">
          <mc:Choice Requires="x14">
            <control shapeId="7204" r:id="rId36" name="Drop Down 36">
              <controlPr defaultSize="0" autoLine="0" autoPict="0">
                <anchor moveWithCells="1">
                  <from>
                    <xdr:col>9</xdr:col>
                    <xdr:colOff>254000</xdr:colOff>
                    <xdr:row>19</xdr:row>
                    <xdr:rowOff>127000</xdr:rowOff>
                  </from>
                  <to>
                    <xdr:col>9</xdr:col>
                    <xdr:colOff>2755900</xdr:colOff>
                    <xdr:row>19</xdr:row>
                    <xdr:rowOff>406400</xdr:rowOff>
                  </to>
                </anchor>
              </controlPr>
            </control>
          </mc:Choice>
        </mc:AlternateContent>
        <mc:AlternateContent xmlns:mc="http://schemas.openxmlformats.org/markup-compatibility/2006">
          <mc:Choice Requires="x14">
            <control shapeId="7205" r:id="rId37" name="Drop Down 37">
              <controlPr defaultSize="0" autoLine="0" autoPict="0">
                <anchor moveWithCells="1">
                  <from>
                    <xdr:col>9</xdr:col>
                    <xdr:colOff>254000</xdr:colOff>
                    <xdr:row>20</xdr:row>
                    <xdr:rowOff>127000</xdr:rowOff>
                  </from>
                  <to>
                    <xdr:col>9</xdr:col>
                    <xdr:colOff>2755900</xdr:colOff>
                    <xdr:row>20</xdr:row>
                    <xdr:rowOff>406400</xdr:rowOff>
                  </to>
                </anchor>
              </controlPr>
            </control>
          </mc:Choice>
        </mc:AlternateContent>
        <mc:AlternateContent xmlns:mc="http://schemas.openxmlformats.org/markup-compatibility/2006">
          <mc:Choice Requires="x14">
            <control shapeId="7206" r:id="rId38" name="Drop Down 38">
              <controlPr defaultSize="0" autoLine="0" autoPict="0">
                <anchor moveWithCells="1">
                  <from>
                    <xdr:col>9</xdr:col>
                    <xdr:colOff>254000</xdr:colOff>
                    <xdr:row>21</xdr:row>
                    <xdr:rowOff>127000</xdr:rowOff>
                  </from>
                  <to>
                    <xdr:col>9</xdr:col>
                    <xdr:colOff>2755900</xdr:colOff>
                    <xdr:row>21</xdr:row>
                    <xdr:rowOff>406400</xdr:rowOff>
                  </to>
                </anchor>
              </controlPr>
            </control>
          </mc:Choice>
        </mc:AlternateContent>
        <mc:AlternateContent xmlns:mc="http://schemas.openxmlformats.org/markup-compatibility/2006">
          <mc:Choice Requires="x14">
            <control shapeId="7207" r:id="rId39" name="Drop Down 39">
              <controlPr defaultSize="0" autoLine="0" autoPict="0">
                <anchor moveWithCells="1">
                  <from>
                    <xdr:col>9</xdr:col>
                    <xdr:colOff>254000</xdr:colOff>
                    <xdr:row>22</xdr:row>
                    <xdr:rowOff>127000</xdr:rowOff>
                  </from>
                  <to>
                    <xdr:col>9</xdr:col>
                    <xdr:colOff>2755900</xdr:colOff>
                    <xdr:row>22</xdr:row>
                    <xdr:rowOff>406400</xdr:rowOff>
                  </to>
                </anchor>
              </controlPr>
            </control>
          </mc:Choice>
        </mc:AlternateContent>
        <mc:AlternateContent xmlns:mc="http://schemas.openxmlformats.org/markup-compatibility/2006">
          <mc:Choice Requires="x14">
            <control shapeId="7208" r:id="rId40" name="Drop Down 40">
              <controlPr defaultSize="0" autoLine="0" autoPict="0">
                <anchor moveWithCells="1">
                  <from>
                    <xdr:col>9</xdr:col>
                    <xdr:colOff>254000</xdr:colOff>
                    <xdr:row>24</xdr:row>
                    <xdr:rowOff>127000</xdr:rowOff>
                  </from>
                  <to>
                    <xdr:col>9</xdr:col>
                    <xdr:colOff>2755900</xdr:colOff>
                    <xdr:row>24</xdr:row>
                    <xdr:rowOff>406400</xdr:rowOff>
                  </to>
                </anchor>
              </controlPr>
            </control>
          </mc:Choice>
        </mc:AlternateContent>
        <mc:AlternateContent xmlns:mc="http://schemas.openxmlformats.org/markup-compatibility/2006">
          <mc:Choice Requires="x14">
            <control shapeId="7209" r:id="rId41" name="Drop Down 41">
              <controlPr defaultSize="0" autoLine="0" autoPict="0">
                <anchor moveWithCells="1">
                  <from>
                    <xdr:col>9</xdr:col>
                    <xdr:colOff>254000</xdr:colOff>
                    <xdr:row>25</xdr:row>
                    <xdr:rowOff>127000</xdr:rowOff>
                  </from>
                  <to>
                    <xdr:col>9</xdr:col>
                    <xdr:colOff>2755900</xdr:colOff>
                    <xdr:row>25</xdr:row>
                    <xdr:rowOff>406400</xdr:rowOff>
                  </to>
                </anchor>
              </controlPr>
            </control>
          </mc:Choice>
        </mc:AlternateContent>
        <mc:AlternateContent xmlns:mc="http://schemas.openxmlformats.org/markup-compatibility/2006">
          <mc:Choice Requires="x14">
            <control shapeId="7210" r:id="rId42" name="Drop Down 42">
              <controlPr defaultSize="0" autoLine="0" autoPict="0">
                <anchor moveWithCells="1">
                  <from>
                    <xdr:col>9</xdr:col>
                    <xdr:colOff>254000</xdr:colOff>
                    <xdr:row>26</xdr:row>
                    <xdr:rowOff>127000</xdr:rowOff>
                  </from>
                  <to>
                    <xdr:col>9</xdr:col>
                    <xdr:colOff>2755900</xdr:colOff>
                    <xdr:row>26</xdr:row>
                    <xdr:rowOff>406400</xdr:rowOff>
                  </to>
                </anchor>
              </controlPr>
            </control>
          </mc:Choice>
        </mc:AlternateContent>
        <mc:AlternateContent xmlns:mc="http://schemas.openxmlformats.org/markup-compatibility/2006">
          <mc:Choice Requires="x14">
            <control shapeId="7211" r:id="rId43" name="Drop Down 43">
              <controlPr defaultSize="0" autoLine="0" autoPict="0">
                <anchor moveWithCells="1">
                  <from>
                    <xdr:col>9</xdr:col>
                    <xdr:colOff>254000</xdr:colOff>
                    <xdr:row>27</xdr:row>
                    <xdr:rowOff>127000</xdr:rowOff>
                  </from>
                  <to>
                    <xdr:col>9</xdr:col>
                    <xdr:colOff>2755900</xdr:colOff>
                    <xdr:row>27</xdr:row>
                    <xdr:rowOff>406400</xdr:rowOff>
                  </to>
                </anchor>
              </controlPr>
            </control>
          </mc:Choice>
        </mc:AlternateContent>
        <mc:AlternateContent xmlns:mc="http://schemas.openxmlformats.org/markup-compatibility/2006">
          <mc:Choice Requires="x14">
            <control shapeId="7212" r:id="rId44" name="Drop Down 44">
              <controlPr defaultSize="0" autoLine="0" autoPict="0">
                <anchor moveWithCells="1">
                  <from>
                    <xdr:col>9</xdr:col>
                    <xdr:colOff>254000</xdr:colOff>
                    <xdr:row>29</xdr:row>
                    <xdr:rowOff>127000</xdr:rowOff>
                  </from>
                  <to>
                    <xdr:col>9</xdr:col>
                    <xdr:colOff>2755900</xdr:colOff>
                    <xdr:row>29</xdr:row>
                    <xdr:rowOff>406400</xdr:rowOff>
                  </to>
                </anchor>
              </controlPr>
            </control>
          </mc:Choice>
        </mc:AlternateContent>
        <mc:AlternateContent xmlns:mc="http://schemas.openxmlformats.org/markup-compatibility/2006">
          <mc:Choice Requires="x14">
            <control shapeId="7213" r:id="rId45" name="Drop Down 45">
              <controlPr defaultSize="0" autoLine="0" autoPict="0">
                <anchor moveWithCells="1">
                  <from>
                    <xdr:col>9</xdr:col>
                    <xdr:colOff>254000</xdr:colOff>
                    <xdr:row>30</xdr:row>
                    <xdr:rowOff>127000</xdr:rowOff>
                  </from>
                  <to>
                    <xdr:col>9</xdr:col>
                    <xdr:colOff>2755900</xdr:colOff>
                    <xdr:row>30</xdr:row>
                    <xdr:rowOff>406400</xdr:rowOff>
                  </to>
                </anchor>
              </controlPr>
            </control>
          </mc:Choice>
        </mc:AlternateContent>
        <mc:AlternateContent xmlns:mc="http://schemas.openxmlformats.org/markup-compatibility/2006">
          <mc:Choice Requires="x14">
            <control shapeId="7214" r:id="rId46" name="Drop Down 46">
              <controlPr defaultSize="0" autoLine="0" autoPict="0">
                <anchor moveWithCells="1">
                  <from>
                    <xdr:col>9</xdr:col>
                    <xdr:colOff>254000</xdr:colOff>
                    <xdr:row>32</xdr:row>
                    <xdr:rowOff>127000</xdr:rowOff>
                  </from>
                  <to>
                    <xdr:col>9</xdr:col>
                    <xdr:colOff>2755900</xdr:colOff>
                    <xdr:row>32</xdr:row>
                    <xdr:rowOff>406400</xdr:rowOff>
                  </to>
                </anchor>
              </controlPr>
            </control>
          </mc:Choice>
        </mc:AlternateContent>
        <mc:AlternateContent xmlns:mc="http://schemas.openxmlformats.org/markup-compatibility/2006">
          <mc:Choice Requires="x14">
            <control shapeId="7215" r:id="rId47" name="Drop Down 47">
              <controlPr defaultSize="0" autoLine="0" autoPict="0">
                <anchor moveWithCells="1">
                  <from>
                    <xdr:col>9</xdr:col>
                    <xdr:colOff>254000</xdr:colOff>
                    <xdr:row>33</xdr:row>
                    <xdr:rowOff>127000</xdr:rowOff>
                  </from>
                  <to>
                    <xdr:col>9</xdr:col>
                    <xdr:colOff>2755900</xdr:colOff>
                    <xdr:row>33</xdr:row>
                    <xdr:rowOff>406400</xdr:rowOff>
                  </to>
                </anchor>
              </controlPr>
            </control>
          </mc:Choice>
        </mc:AlternateContent>
        <mc:AlternateContent xmlns:mc="http://schemas.openxmlformats.org/markup-compatibility/2006">
          <mc:Choice Requires="x14">
            <control shapeId="7216" r:id="rId48" name="Drop Down 48">
              <controlPr defaultSize="0" autoLine="0" autoPict="0">
                <anchor moveWithCells="1">
                  <from>
                    <xdr:col>9</xdr:col>
                    <xdr:colOff>254000</xdr:colOff>
                    <xdr:row>34</xdr:row>
                    <xdr:rowOff>114300</xdr:rowOff>
                  </from>
                  <to>
                    <xdr:col>9</xdr:col>
                    <xdr:colOff>2755900</xdr:colOff>
                    <xdr:row>34</xdr:row>
                    <xdr:rowOff>393700</xdr:rowOff>
                  </to>
                </anchor>
              </controlPr>
            </control>
          </mc:Choice>
        </mc:AlternateContent>
        <mc:AlternateContent xmlns:mc="http://schemas.openxmlformats.org/markup-compatibility/2006">
          <mc:Choice Requires="x14">
            <control shapeId="7217" r:id="rId49" name="Drop Down 49">
              <controlPr defaultSize="0" autoLine="0" autoPict="0">
                <anchor moveWithCells="1">
                  <from>
                    <xdr:col>9</xdr:col>
                    <xdr:colOff>254000</xdr:colOff>
                    <xdr:row>35</xdr:row>
                    <xdr:rowOff>127000</xdr:rowOff>
                  </from>
                  <to>
                    <xdr:col>9</xdr:col>
                    <xdr:colOff>2755900</xdr:colOff>
                    <xdr:row>35</xdr:row>
                    <xdr:rowOff>406400</xdr:rowOff>
                  </to>
                </anchor>
              </controlPr>
            </control>
          </mc:Choice>
        </mc:AlternateContent>
        <mc:AlternateContent xmlns:mc="http://schemas.openxmlformats.org/markup-compatibility/2006">
          <mc:Choice Requires="x14">
            <control shapeId="7218" r:id="rId50" name="Drop Down 50">
              <controlPr defaultSize="0" autoLine="0" autoPict="0">
                <anchor moveWithCells="1">
                  <from>
                    <xdr:col>9</xdr:col>
                    <xdr:colOff>254000</xdr:colOff>
                    <xdr:row>36</xdr:row>
                    <xdr:rowOff>127000</xdr:rowOff>
                  </from>
                  <to>
                    <xdr:col>9</xdr:col>
                    <xdr:colOff>2755900</xdr:colOff>
                    <xdr:row>36</xdr:row>
                    <xdr:rowOff>406400</xdr:rowOff>
                  </to>
                </anchor>
              </controlPr>
            </control>
          </mc:Choice>
        </mc:AlternateContent>
        <mc:AlternateContent xmlns:mc="http://schemas.openxmlformats.org/markup-compatibility/2006">
          <mc:Choice Requires="x14">
            <control shapeId="7219" r:id="rId51" name="Drop Down 51">
              <controlPr defaultSize="0" autoLine="0" autoPict="0">
                <anchor moveWithCells="1">
                  <from>
                    <xdr:col>9</xdr:col>
                    <xdr:colOff>254000</xdr:colOff>
                    <xdr:row>37</xdr:row>
                    <xdr:rowOff>127000</xdr:rowOff>
                  </from>
                  <to>
                    <xdr:col>9</xdr:col>
                    <xdr:colOff>2755900</xdr:colOff>
                    <xdr:row>37</xdr:row>
                    <xdr:rowOff>406400</xdr:rowOff>
                  </to>
                </anchor>
              </controlPr>
            </control>
          </mc:Choice>
        </mc:AlternateContent>
        <mc:AlternateContent xmlns:mc="http://schemas.openxmlformats.org/markup-compatibility/2006">
          <mc:Choice Requires="x14">
            <control shapeId="7220" r:id="rId52" name="Drop Down 52">
              <controlPr defaultSize="0" autoLine="0" autoPict="0">
                <anchor moveWithCells="1">
                  <from>
                    <xdr:col>9</xdr:col>
                    <xdr:colOff>254000</xdr:colOff>
                    <xdr:row>38</xdr:row>
                    <xdr:rowOff>127000</xdr:rowOff>
                  </from>
                  <to>
                    <xdr:col>9</xdr:col>
                    <xdr:colOff>2755900</xdr:colOff>
                    <xdr:row>38</xdr:row>
                    <xdr:rowOff>406400</xdr:rowOff>
                  </to>
                </anchor>
              </controlPr>
            </control>
          </mc:Choice>
        </mc:AlternateContent>
        <mc:AlternateContent xmlns:mc="http://schemas.openxmlformats.org/markup-compatibility/2006">
          <mc:Choice Requires="x14">
            <control shapeId="7221" r:id="rId53" name="Drop Down 53">
              <controlPr defaultSize="0" autoLine="0" autoPict="0">
                <anchor moveWithCells="1">
                  <from>
                    <xdr:col>9</xdr:col>
                    <xdr:colOff>254000</xdr:colOff>
                    <xdr:row>12</xdr:row>
                    <xdr:rowOff>139700</xdr:rowOff>
                  </from>
                  <to>
                    <xdr:col>9</xdr:col>
                    <xdr:colOff>2755900</xdr:colOff>
                    <xdr:row>12</xdr:row>
                    <xdr:rowOff>419100</xdr:rowOff>
                  </to>
                </anchor>
              </controlPr>
            </control>
          </mc:Choice>
        </mc:AlternateContent>
        <mc:AlternateContent xmlns:mc="http://schemas.openxmlformats.org/markup-compatibility/2006">
          <mc:Choice Requires="x14">
            <control shapeId="7222" r:id="rId54" name="Drop Down 54">
              <controlPr defaultSize="0" autoLine="0" autoPict="0">
                <anchor moveWithCells="1">
                  <from>
                    <xdr:col>9</xdr:col>
                    <xdr:colOff>254000</xdr:colOff>
                    <xdr:row>23</xdr:row>
                    <xdr:rowOff>127000</xdr:rowOff>
                  </from>
                  <to>
                    <xdr:col>9</xdr:col>
                    <xdr:colOff>2755900</xdr:colOff>
                    <xdr:row>23</xdr:row>
                    <xdr:rowOff>406400</xdr:rowOff>
                  </to>
                </anchor>
              </controlPr>
            </control>
          </mc:Choice>
        </mc:AlternateContent>
        <mc:AlternateContent xmlns:mc="http://schemas.openxmlformats.org/markup-compatibility/2006">
          <mc:Choice Requires="x14">
            <control shapeId="7223" r:id="rId55" name="Drop Down 55">
              <controlPr defaultSize="0" autoLine="0" autoPict="0">
                <anchor moveWithCells="1">
                  <from>
                    <xdr:col>9</xdr:col>
                    <xdr:colOff>254000</xdr:colOff>
                    <xdr:row>28</xdr:row>
                    <xdr:rowOff>114300</xdr:rowOff>
                  </from>
                  <to>
                    <xdr:col>9</xdr:col>
                    <xdr:colOff>2755900</xdr:colOff>
                    <xdr:row>28</xdr:row>
                    <xdr:rowOff>393700</xdr:rowOff>
                  </to>
                </anchor>
              </controlPr>
            </control>
          </mc:Choice>
        </mc:AlternateContent>
        <mc:AlternateContent xmlns:mc="http://schemas.openxmlformats.org/markup-compatibility/2006">
          <mc:Choice Requires="x14">
            <control shapeId="7224" r:id="rId56" name="Drop Down 56">
              <controlPr defaultSize="0" autoLine="0" autoPict="0">
                <anchor moveWithCells="1">
                  <from>
                    <xdr:col>9</xdr:col>
                    <xdr:colOff>254000</xdr:colOff>
                    <xdr:row>31</xdr:row>
                    <xdr:rowOff>127000</xdr:rowOff>
                  </from>
                  <to>
                    <xdr:col>9</xdr:col>
                    <xdr:colOff>2755900</xdr:colOff>
                    <xdr:row>31</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9" operator="equal" id="{20125213-973A-5E4D-8899-5A9222284B98}">
            <xm:f>Reference!$I$4</xm:f>
            <x14:dxf>
              <fill>
                <patternFill>
                  <bgColor theme="0" tint="-0.24994659260841701"/>
                </patternFill>
              </fill>
            </x14:dxf>
          </x14:cfRule>
          <x14:cfRule type="cellIs" priority="10" operator="equal" id="{EDF1234D-8AB7-374E-BFE0-1278C32D054E}">
            <xm:f>Reference!$I$5</xm:f>
            <x14:dxf>
              <font>
                <color rgb="FF006000"/>
              </font>
              <fill>
                <patternFill>
                  <bgColor rgb="FF4FBB4A"/>
                </patternFill>
              </fill>
            </x14:dxf>
          </x14:cfRule>
          <x14:cfRule type="cellIs" priority="11" operator="equal" id="{0A5D8162-665C-5F47-976C-949E19B42312}">
            <xm:f>Reference!$I$6</xm:f>
            <x14:dxf>
              <font>
                <color rgb="FF006000"/>
              </font>
              <fill>
                <patternFill>
                  <bgColor rgb="FFA5D234"/>
                </patternFill>
              </fill>
            </x14:dxf>
          </x14:cfRule>
          <x14:cfRule type="cellIs" priority="12" operator="equal" id="{D3A1B9BF-8E3E-D94F-88C8-388260B050C3}">
            <xm:f>Reference!$I$7</xm:f>
            <x14:dxf>
              <font>
                <color rgb="FF9D5600"/>
              </font>
              <fill>
                <patternFill>
                  <bgColor rgb="FFFFCB03"/>
                </patternFill>
              </fill>
            </x14:dxf>
          </x14:cfRule>
          <x14:cfRule type="cellIs" priority="13" operator="equal" id="{74662FC0-EFD7-A34A-A884-E1B9053D3097}">
            <xm:f>Reference!$I$8</xm:f>
            <x14:dxf>
              <font>
                <color rgb="FF9C0E0F"/>
              </font>
              <fill>
                <patternFill>
                  <bgColor rgb="FFEE956A"/>
                </patternFill>
              </fill>
            </x14:dxf>
          </x14:cfRule>
          <x14:cfRule type="cellIs" priority="14" operator="equal" id="{3A93D1E9-B006-D543-A623-D185428BB30B}">
            <xm:f>Reference!$I$9</xm:f>
            <x14:dxf>
              <font>
                <color theme="0"/>
              </font>
              <fill>
                <patternFill>
                  <bgColor rgb="FFD74252"/>
                </patternFill>
              </fill>
            </x14:dxf>
          </x14:cfRule>
          <xm:sqref>F13:F39</xm:sqref>
        </x14:conditionalFormatting>
        <x14:conditionalFormatting xmlns:xm="http://schemas.microsoft.com/office/excel/2006/main">
          <x14:cfRule type="cellIs" priority="1" operator="equal" id="{63BEA57C-8E76-F248-AAA5-67859CA508C5}">
            <xm:f>Reference!$H$4</xm:f>
            <x14:dxf>
              <font>
                <color rgb="FFBFBFBF"/>
              </font>
              <fill>
                <patternFill>
                  <bgColor theme="0" tint="-0.24994659260841701"/>
                </patternFill>
              </fill>
            </x14:dxf>
          </x14:cfRule>
          <x14:cfRule type="cellIs" priority="2" operator="equal" id="{EA4DF813-856C-6840-B3F0-F688A32FDB99}">
            <xm:f>Reference!$H$5</xm:f>
            <x14:dxf>
              <font>
                <color rgb="FF4FBC4A"/>
              </font>
              <fill>
                <patternFill>
                  <bgColor rgb="FF4FBB4A"/>
                </patternFill>
              </fill>
            </x14:dxf>
          </x14:cfRule>
          <x14:cfRule type="cellIs" priority="3" operator="equal" id="{6642644A-05E6-9341-8D8C-6E7DA5D0C384}">
            <xm:f>Reference!$H$6</xm:f>
            <x14:dxf>
              <font>
                <color rgb="FFA5D334"/>
              </font>
              <fill>
                <patternFill>
                  <bgColor rgb="FFA5D234"/>
                </patternFill>
              </fill>
            </x14:dxf>
          </x14:cfRule>
          <x14:cfRule type="cellIs" priority="4" operator="equal" id="{98A459CD-6F28-864E-BE2B-737344E26F84}">
            <xm:f>Reference!$H$7</xm:f>
            <x14:dxf>
              <font>
                <color rgb="FFFFCB03"/>
              </font>
              <fill>
                <patternFill>
                  <bgColor rgb="FFFFCB03"/>
                </patternFill>
              </fill>
            </x14:dxf>
          </x14:cfRule>
          <x14:cfRule type="cellIs" priority="5" operator="equal" id="{AD19B1CB-46A0-7A48-BF3F-84EA393E4CF4}">
            <xm:f>Reference!$H$8</xm:f>
            <x14:dxf>
              <font>
                <color rgb="FFEE956A"/>
              </font>
              <fill>
                <patternFill>
                  <bgColor rgb="FFEE956A"/>
                </patternFill>
              </fill>
            </x14:dxf>
          </x14:cfRule>
          <x14:cfRule type="cellIs" priority="6" operator="equal" id="{6718F51C-F8FB-344C-83C1-F59DCEAAA559}">
            <xm:f>Reference!$H$9</xm:f>
            <x14:dxf>
              <font>
                <color rgb="FFD84252"/>
              </font>
              <fill>
                <patternFill>
                  <bgColor rgb="FFD74252"/>
                </patternFill>
              </fill>
            </x14:dxf>
          </x14:cfRule>
          <xm:sqref>H13:H39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26B1-65C7-5644-A782-7CDA59C0AEA7}">
  <sheetPr>
    <tabColor theme="7" tint="-0.249977111117893"/>
  </sheetPr>
  <dimension ref="A1:L104"/>
  <sheetViews>
    <sheetView showGridLines="0" showRowColHeaders="0" workbookViewId="0">
      <pane ySplit="12" topLeftCell="A13" activePane="bottomLeft" state="frozen"/>
      <selection pane="bottomLeft" activeCell="I15" sqref="I15"/>
    </sheetView>
  </sheetViews>
  <sheetFormatPr baseColWidth="10" defaultColWidth="0" defaultRowHeight="20" customHeight="1" zeroHeight="1" x14ac:dyDescent="0.2"/>
  <cols>
    <col min="1" max="2" width="6.6640625" style="1" customWidth="1"/>
    <col min="3" max="3" width="2.5" style="16" customWidth="1"/>
    <col min="4" max="4" width="1.33203125" style="16" customWidth="1"/>
    <col min="5" max="5" width="5.5" style="16" customWidth="1"/>
    <col min="6" max="6" width="81.6640625" style="1" customWidth="1"/>
    <col min="7" max="7" width="10.6640625" style="1" customWidth="1"/>
    <col min="8" max="8" width="34.33203125" style="1" customWidth="1"/>
    <col min="9" max="9" width="43.33203125" style="1" customWidth="1"/>
    <col min="10" max="10" width="2.5" style="1" customWidth="1"/>
    <col min="11" max="11" width="6.6640625" style="1" customWidth="1"/>
    <col min="12" max="12" width="10.83203125" style="1" customWidth="1"/>
    <col min="13" max="16384" width="10.83203125" style="1" hidden="1"/>
  </cols>
  <sheetData>
    <row r="1" spans="2:11" ht="20" customHeight="1" thickBot="1" x14ac:dyDescent="0.25"/>
    <row r="2" spans="2:11" ht="20" customHeight="1" x14ac:dyDescent="0.2">
      <c r="B2" s="221"/>
      <c r="C2" s="222"/>
      <c r="D2" s="222"/>
      <c r="E2" s="222"/>
      <c r="F2" s="223"/>
      <c r="G2" s="223"/>
      <c r="H2" s="223"/>
      <c r="I2" s="223"/>
      <c r="J2" s="223"/>
      <c r="K2" s="224"/>
    </row>
    <row r="3" spans="2:11" ht="20" customHeight="1" x14ac:dyDescent="0.2">
      <c r="B3" s="225"/>
      <c r="K3" s="226"/>
    </row>
    <row r="4" spans="2:11" ht="20" customHeight="1" x14ac:dyDescent="0.2">
      <c r="B4" s="225"/>
      <c r="K4" s="226"/>
    </row>
    <row r="5" spans="2:11" ht="20" customHeight="1" x14ac:dyDescent="0.2">
      <c r="B5" s="225"/>
      <c r="G5" s="234"/>
      <c r="H5" s="234"/>
      <c r="I5" s="331" t="s">
        <v>0</v>
      </c>
      <c r="J5" s="331"/>
      <c r="K5" s="227"/>
    </row>
    <row r="6" spans="2:11" ht="20" customHeight="1" x14ac:dyDescent="0.2">
      <c r="B6" s="225"/>
      <c r="G6" s="234"/>
      <c r="H6" s="234"/>
      <c r="I6" s="331"/>
      <c r="J6" s="331"/>
      <c r="K6" s="227"/>
    </row>
    <row r="7" spans="2:11" ht="20" customHeight="1" x14ac:dyDescent="0.2">
      <c r="B7" s="225"/>
      <c r="G7" s="234"/>
      <c r="H7" s="234"/>
      <c r="I7" s="331"/>
      <c r="J7" s="331"/>
      <c r="K7" s="227"/>
    </row>
    <row r="8" spans="2:11" ht="20" customHeight="1" x14ac:dyDescent="0.2">
      <c r="B8" s="225"/>
      <c r="C8" s="1"/>
      <c r="D8" s="1"/>
      <c r="E8" s="1"/>
      <c r="K8" s="226"/>
    </row>
    <row r="9" spans="2:11" ht="20" customHeight="1" x14ac:dyDescent="0.2">
      <c r="B9" s="225"/>
      <c r="C9" s="1"/>
      <c r="D9" s="1"/>
      <c r="E9" s="1"/>
      <c r="K9" s="226"/>
    </row>
    <row r="10" spans="2:11" ht="35" customHeight="1" x14ac:dyDescent="0.2">
      <c r="B10" s="225"/>
      <c r="C10" s="206"/>
      <c r="D10" s="332" t="s">
        <v>104</v>
      </c>
      <c r="E10" s="332"/>
      <c r="F10" s="332"/>
      <c r="G10" s="195"/>
      <c r="H10" s="196"/>
      <c r="I10" s="196"/>
      <c r="J10" s="196"/>
      <c r="K10" s="226"/>
    </row>
    <row r="11" spans="2:11" ht="20" customHeight="1" thickBot="1" x14ac:dyDescent="0.25">
      <c r="B11" s="225"/>
      <c r="C11" s="1"/>
      <c r="D11" s="1"/>
      <c r="E11" s="1"/>
      <c r="K11" s="226"/>
    </row>
    <row r="12" spans="2:11" ht="33" customHeight="1" x14ac:dyDescent="0.2">
      <c r="B12" s="225"/>
      <c r="C12" s="207"/>
      <c r="D12" s="50"/>
      <c r="E12" s="156"/>
      <c r="F12" s="156" t="s">
        <v>105</v>
      </c>
      <c r="G12" s="156"/>
      <c r="H12" s="284" t="s">
        <v>106</v>
      </c>
      <c r="I12" s="157" t="s">
        <v>292</v>
      </c>
      <c r="J12" s="208"/>
      <c r="K12" s="226"/>
    </row>
    <row r="13" spans="2:11" s="9" customFormat="1" ht="35.25" customHeight="1" x14ac:dyDescent="0.2">
      <c r="B13" s="228"/>
      <c r="C13" s="209"/>
      <c r="D13" s="62"/>
      <c r="E13" s="168" t="str">
        <f>Content!B3</f>
        <v>A - Organisational Controls</v>
      </c>
      <c r="F13" s="158"/>
      <c r="G13" s="158"/>
      <c r="H13" s="285"/>
      <c r="I13" s="159"/>
      <c r="J13" s="210"/>
      <c r="K13" s="229"/>
    </row>
    <row r="14" spans="2:11" s="9" customFormat="1" ht="30" customHeight="1" x14ac:dyDescent="0.2">
      <c r="B14" s="228"/>
      <c r="C14" s="211"/>
      <c r="D14" s="63"/>
      <c r="E14" s="169" t="str">
        <f>IF(F14&lt;&gt;"",IF(F14&lt;&gt;"",COUNTA(F$14:F14),""),Content!B4)</f>
        <v xml:space="preserve"> A-1  -  Information Security Policy</v>
      </c>
      <c r="F14" s="160"/>
      <c r="G14" s="160"/>
      <c r="H14" s="286"/>
      <c r="I14" s="161"/>
      <c r="J14" s="212"/>
      <c r="K14" s="229"/>
    </row>
    <row r="15" spans="2:11" ht="55" customHeight="1" x14ac:dyDescent="0.2">
      <c r="B15" s="225"/>
      <c r="C15" s="59"/>
      <c r="D15" s="51"/>
      <c r="E15" s="54">
        <f>IF(F15&lt;&gt;"",IF(F15&lt;&gt;"",COUNTA(F$14:F15),""),Content!B5)</f>
        <v>1</v>
      </c>
      <c r="F15" s="333" t="str">
        <f>Content!Q5</f>
        <v>Our organisation has a clearly defined and management-approved information security policy that is regularly reviewed and communicated to all relevant personnel and interested parties.</v>
      </c>
      <c r="G15" s="333"/>
      <c r="H15" s="287"/>
      <c r="I15" s="294"/>
      <c r="K15" s="226"/>
    </row>
    <row r="16" spans="2:11" ht="30" customHeight="1" x14ac:dyDescent="0.2">
      <c r="B16" s="225"/>
      <c r="C16" s="211"/>
      <c r="D16" s="63"/>
      <c r="E16" s="169" t="str">
        <f>IF(F16&lt;&gt;"",IF(F16&lt;&gt;"",COUNTA(F$14:F16),""),Content!B6)</f>
        <v xml:space="preserve"> A-2  -  Governance</v>
      </c>
      <c r="F16" s="160"/>
      <c r="G16" s="160"/>
      <c r="H16" s="286"/>
      <c r="I16" s="161"/>
      <c r="J16" s="212"/>
      <c r="K16" s="226"/>
    </row>
    <row r="17" spans="2:11" ht="55" customHeight="1" x14ac:dyDescent="0.2">
      <c r="B17" s="225"/>
      <c r="C17" s="59"/>
      <c r="D17" s="51"/>
      <c r="E17" s="54">
        <f>IF(F17&lt;&gt;"",IF(F17&lt;&gt;"",COUNTA(F$14:F17),""),Content!B7)</f>
        <v>2</v>
      </c>
      <c r="F17" s="333" t="str">
        <f>Content!Q7</f>
        <v>Information security roles and responsibilities are well-defined and allocated according to our company's needs.</v>
      </c>
      <c r="G17" s="333"/>
      <c r="H17" s="287"/>
      <c r="I17" s="294"/>
      <c r="K17" s="226"/>
    </row>
    <row r="18" spans="2:11" ht="55" customHeight="1" x14ac:dyDescent="0.2">
      <c r="B18" s="225"/>
      <c r="C18" s="59"/>
      <c r="D18" s="51"/>
      <c r="E18" s="54">
        <f>IF(F18&lt;&gt;"",IF(F18&lt;&gt;"",COUNTA(F$14:F18),""),Content!B8)</f>
        <v>3</v>
      </c>
      <c r="F18" s="333" t="str">
        <f>Content!Q8</f>
        <v>Our organisation enforces segregation of duties to prevent conflicts in areas of responsibility.</v>
      </c>
      <c r="G18" s="333"/>
      <c r="H18" s="287"/>
      <c r="I18" s="294"/>
      <c r="K18" s="226"/>
    </row>
    <row r="19" spans="2:11" ht="55" customHeight="1" x14ac:dyDescent="0.2">
      <c r="B19" s="225"/>
      <c r="C19" s="59"/>
      <c r="D19" s="51"/>
      <c r="E19" s="54">
        <f>IF(F19&lt;&gt;"",IF(F19&lt;&gt;"",COUNTA(F$14:F19),""),Content!B9)</f>
        <v>4</v>
      </c>
      <c r="F19" s="333" t="str">
        <f>Content!Q9</f>
        <v>Management actively requires all personnel to apply information security in accordance with established policies and procedures.</v>
      </c>
      <c r="G19" s="333"/>
      <c r="H19" s="287"/>
      <c r="I19" s="294"/>
      <c r="K19" s="226"/>
    </row>
    <row r="20" spans="2:11" ht="55" customHeight="1" x14ac:dyDescent="0.2">
      <c r="B20" s="225"/>
      <c r="C20" s="59"/>
      <c r="D20" s="51"/>
      <c r="E20" s="54">
        <f>IF(F20&lt;&gt;"",IF(F20&lt;&gt;"",COUNTA(F$14:F20),""),Content!B10)</f>
        <v>5</v>
      </c>
      <c r="F20" s="333" t="str">
        <f>Content!Q10</f>
        <v>Our organisation maintains regular contact with relevant authorities regarding information security matters.</v>
      </c>
      <c r="G20" s="333"/>
      <c r="H20" s="288"/>
      <c r="I20" s="293"/>
      <c r="J20" s="213"/>
      <c r="K20" s="226"/>
    </row>
    <row r="21" spans="2:11" ht="55" customHeight="1" x14ac:dyDescent="0.2">
      <c r="B21" s="225"/>
      <c r="C21" s="59"/>
      <c r="D21" s="51"/>
      <c r="E21" s="54">
        <f>IF(F21&lt;&gt;"",IF(F21&lt;&gt;"",COUNTA(F$14:F21),""),Content!B11)</f>
        <v>6</v>
      </c>
      <c r="F21" s="333" t="str">
        <f>Content!Q11</f>
        <v>Our organisation collects and analyses information relating to security threats to produce actionable threat intelligence.</v>
      </c>
      <c r="G21" s="333"/>
      <c r="H21" s="287"/>
      <c r="I21" s="294"/>
      <c r="K21" s="226"/>
    </row>
    <row r="22" spans="2:11" ht="55" customHeight="1" x14ac:dyDescent="0.2">
      <c r="B22" s="225"/>
      <c r="C22" s="59"/>
      <c r="D22" s="51"/>
      <c r="E22" s="54">
        <f>IF(F22&lt;&gt;"",IF(F22&lt;&gt;"",COUNTA(F$14:F22),""),Content!B12)</f>
        <v>7</v>
      </c>
      <c r="F22" s="333" t="str">
        <f>Content!Q12</f>
        <v>Information security is integrated into our project management processes.</v>
      </c>
      <c r="G22" s="333"/>
      <c r="H22" s="288"/>
      <c r="I22" s="293"/>
      <c r="J22" s="213"/>
      <c r="K22" s="226"/>
    </row>
    <row r="23" spans="2:11" ht="30" customHeight="1" x14ac:dyDescent="0.2">
      <c r="B23" s="225"/>
      <c r="C23" s="211"/>
      <c r="D23" s="63"/>
      <c r="E23" s="169" t="str">
        <f>IF(F23&lt;&gt;"",IF(F23&lt;&gt;"",COUNTA(F$14:F23),""),Content!B13)</f>
        <v xml:space="preserve"> A-3  -  Asset Management</v>
      </c>
      <c r="F23" s="160"/>
      <c r="G23" s="160"/>
      <c r="H23" s="286"/>
      <c r="I23" s="161"/>
      <c r="J23" s="212"/>
      <c r="K23" s="226"/>
    </row>
    <row r="24" spans="2:11" ht="55" customHeight="1" x14ac:dyDescent="0.2">
      <c r="B24" s="225"/>
      <c r="C24" s="59"/>
      <c r="D24" s="51"/>
      <c r="E24" s="54">
        <f>IF(F24&lt;&gt;"",IF(F24&lt;&gt;"",COUNTA(F$14:F24),""),Content!B14)</f>
        <v>8</v>
      </c>
      <c r="F24" s="333" t="str">
        <f>Content!Q14</f>
        <v>Our organisation maintains an up-to-date inventory of information assets, including their owners.</v>
      </c>
      <c r="G24" s="333"/>
      <c r="H24" s="287"/>
      <c r="I24" s="294"/>
      <c r="K24" s="226"/>
    </row>
    <row r="25" spans="2:11" ht="55" customHeight="1" x14ac:dyDescent="0.2">
      <c r="B25" s="225"/>
      <c r="C25" s="214"/>
      <c r="D25" s="52"/>
      <c r="E25" s="55">
        <f>IF(F25&lt;&gt;"",IF(F25&lt;&gt;"",COUNTA(F$14:F25),""),Content!B15)</f>
        <v>9</v>
      </c>
      <c r="F25" s="333" t="str">
        <f>Content!Q15</f>
        <v>Clear rules for acceptable use of information and assets are documented and communicated to all relevant parties.</v>
      </c>
      <c r="G25" s="333"/>
      <c r="H25" s="288"/>
      <c r="I25" s="293"/>
      <c r="J25" s="213"/>
      <c r="K25" s="226"/>
    </row>
    <row r="26" spans="2:11" ht="55" customHeight="1" x14ac:dyDescent="0.2">
      <c r="B26" s="225"/>
      <c r="C26" s="214"/>
      <c r="D26" s="52"/>
      <c r="E26" s="55">
        <f>IF(F26&lt;&gt;"",IF(F26&lt;&gt;"",COUNTA(F$14:F26),""),Content!B16)</f>
        <v>10</v>
      </c>
      <c r="F26" s="333" t="str">
        <f>Content!Q16</f>
        <v>Our organisation has implemented a comprehensive information classification scheme based on confidentiality, integrity, and availability requirements.</v>
      </c>
      <c r="G26" s="333"/>
      <c r="H26" s="288"/>
      <c r="I26" s="293"/>
      <c r="J26" s="213"/>
      <c r="K26" s="226"/>
    </row>
    <row r="27" spans="2:11" ht="30" customHeight="1" x14ac:dyDescent="0.2">
      <c r="B27" s="225"/>
      <c r="C27" s="211"/>
      <c r="D27" s="63"/>
      <c r="E27" s="169" t="str">
        <f>IF(F27&lt;&gt;"",IF(F27&lt;&gt;"",COUNTA(F$14:F27),""),Content!B17)</f>
        <v xml:space="preserve"> A-4  -  Communication Security</v>
      </c>
      <c r="F27" s="160"/>
      <c r="G27" s="160"/>
      <c r="H27" s="286"/>
      <c r="I27" s="161"/>
      <c r="J27" s="212"/>
      <c r="K27" s="226"/>
    </row>
    <row r="28" spans="2:11" ht="55" customHeight="1" x14ac:dyDescent="0.2">
      <c r="B28" s="225"/>
      <c r="C28" s="59"/>
      <c r="D28" s="51"/>
      <c r="E28" s="54">
        <f>IF(F28&lt;&gt;"",IF(F28&lt;&gt;"",COUNTA(F$14:F28),""),Content!B18)</f>
        <v>11</v>
      </c>
      <c r="F28" s="333" t="str">
        <f>Content!Q18</f>
        <v>Our organisation have established and implemented rules and procedures for secure information transfer within the company and with external parties.</v>
      </c>
      <c r="G28" s="333"/>
      <c r="H28" s="287"/>
      <c r="I28" s="294"/>
      <c r="K28" s="226"/>
    </row>
    <row r="29" spans="2:11" ht="30" customHeight="1" x14ac:dyDescent="0.2">
      <c r="B29" s="225"/>
      <c r="C29" s="211"/>
      <c r="D29" s="63"/>
      <c r="E29" s="169" t="str">
        <f>IF(F29&lt;&gt;"",IF(F29&lt;&gt;"",COUNTA(F$14:F29),""),Content!B19)</f>
        <v xml:space="preserve"> A-5  -  Access Controls</v>
      </c>
      <c r="F29" s="160"/>
      <c r="G29" s="160"/>
      <c r="H29" s="286"/>
      <c r="I29" s="161"/>
      <c r="J29" s="212"/>
      <c r="K29" s="226"/>
    </row>
    <row r="30" spans="2:11" ht="55" customHeight="1" x14ac:dyDescent="0.2">
      <c r="B30" s="225"/>
      <c r="C30" s="214"/>
      <c r="D30" s="52"/>
      <c r="E30" s="55">
        <f>IF(F30&lt;&gt;"",IF(F30&lt;&gt;"",COUNTA(F$14:F30),""),Content!B20)</f>
        <v>12</v>
      </c>
      <c r="F30" s="333" t="str">
        <f>Content!Q20</f>
        <v>Access control rules are established and implemented based on business and information security requirements.</v>
      </c>
      <c r="G30" s="333"/>
      <c r="H30" s="288"/>
      <c r="I30" s="293"/>
      <c r="J30" s="213"/>
      <c r="K30" s="226"/>
    </row>
    <row r="31" spans="2:11" ht="30" customHeight="1" x14ac:dyDescent="0.2">
      <c r="B31" s="225"/>
      <c r="C31" s="211"/>
      <c r="D31" s="63"/>
      <c r="E31" s="169" t="str">
        <f>IF(F31&lt;&gt;"",IF(F31&lt;&gt;"",COUNTA(F$14:F31),""),Content!B21)</f>
        <v xml:space="preserve"> A-6  -  Supplier Management</v>
      </c>
      <c r="F31" s="160"/>
      <c r="G31" s="160"/>
      <c r="H31" s="286"/>
      <c r="I31" s="161"/>
      <c r="J31" s="212"/>
      <c r="K31" s="226"/>
    </row>
    <row r="32" spans="2:11" ht="55" customHeight="1" x14ac:dyDescent="0.2">
      <c r="B32" s="225"/>
      <c r="C32" s="214"/>
      <c r="D32" s="52"/>
      <c r="E32" s="55">
        <f>IF(F32&lt;&gt;"",IF(F32&lt;&gt;"",COUNTA(F$14:F32),""),Content!B22)</f>
        <v>13</v>
      </c>
      <c r="F32" s="333" t="str">
        <f>Content!Q22</f>
        <v>Our organisation has defined processes to manage information security risks associated with supplier relationships and the ICT supply chain.</v>
      </c>
      <c r="G32" s="333"/>
      <c r="H32" s="288"/>
      <c r="I32" s="293"/>
      <c r="J32" s="213"/>
      <c r="K32" s="226"/>
    </row>
    <row r="33" spans="2:11" ht="55" customHeight="1" x14ac:dyDescent="0.2">
      <c r="B33" s="225"/>
      <c r="C33" s="59"/>
      <c r="D33" s="51"/>
      <c r="E33" s="54">
        <f>IF(F33&lt;&gt;"",IF(F33&lt;&gt;"",COUNTA(F$14:F33),""),Content!B23)</f>
        <v>14</v>
      </c>
      <c r="F33" s="333" t="str">
        <f>Content!Q23</f>
        <v>Our organisation has established processes for the secure acquisition, use, management, and exit from cloud services.</v>
      </c>
      <c r="G33" s="333"/>
      <c r="H33" s="287"/>
      <c r="I33" s="294"/>
      <c r="K33" s="226"/>
    </row>
    <row r="34" spans="2:11" ht="30" customHeight="1" x14ac:dyDescent="0.2">
      <c r="B34" s="225"/>
      <c r="C34" s="211"/>
      <c r="D34" s="63"/>
      <c r="E34" s="169" t="str">
        <f>IF(F34&lt;&gt;"",IF(F34&lt;&gt;"",COUNTA(F$14:F34),""),Content!B24)</f>
        <v xml:space="preserve"> A-7  -  Incident Management</v>
      </c>
      <c r="F34" s="160"/>
      <c r="G34" s="160"/>
      <c r="H34" s="289"/>
      <c r="I34" s="162"/>
      <c r="J34" s="215"/>
      <c r="K34" s="226"/>
    </row>
    <row r="35" spans="2:11" ht="55" customHeight="1" x14ac:dyDescent="0.2">
      <c r="B35" s="225"/>
      <c r="C35" s="214"/>
      <c r="D35" s="52"/>
      <c r="E35" s="55">
        <f>IF(F35&lt;&gt;"",IF(F35&lt;&gt;"",COUNTA(F$14:F35),""),Content!B25)</f>
        <v>15</v>
      </c>
      <c r="F35" s="333" t="str">
        <f>Content!Q25</f>
        <v>Our organisation has a well-defined incident management process, including planning, preparation, response, and learning from incidents.</v>
      </c>
      <c r="G35" s="333"/>
      <c r="H35" s="288"/>
      <c r="I35" s="293"/>
      <c r="J35" s="213"/>
      <c r="K35" s="226"/>
    </row>
    <row r="36" spans="2:11" ht="30" customHeight="1" x14ac:dyDescent="0.2">
      <c r="B36" s="225"/>
      <c r="C36" s="211"/>
      <c r="D36" s="63"/>
      <c r="E36" s="169" t="str">
        <f>IF(F36&lt;&gt;"",IF(F36&lt;&gt;"",COUNTA(F$14:F36),""),Content!B26)</f>
        <v xml:space="preserve"> A-8  -  Business Continuity</v>
      </c>
      <c r="F36" s="160"/>
      <c r="G36" s="160"/>
      <c r="H36" s="289"/>
      <c r="I36" s="162"/>
      <c r="J36" s="215"/>
      <c r="K36" s="226"/>
    </row>
    <row r="37" spans="2:11" ht="55" customHeight="1" x14ac:dyDescent="0.2">
      <c r="B37" s="225"/>
      <c r="C37" s="214"/>
      <c r="D37" s="52"/>
      <c r="E37" s="55">
        <f>IF(F37&lt;&gt;"",IF(F37&lt;&gt;"",COUNTA(F$14:F37),""),Content!B27)</f>
        <v>16</v>
      </c>
      <c r="F37" s="333" t="str">
        <f>Content!Q27</f>
        <v>Our organisation has plans in place to maintain information security during disruptions and ensure ICT readiness for business continuity.</v>
      </c>
      <c r="G37" s="333"/>
      <c r="H37" s="288"/>
      <c r="I37" s="293"/>
      <c r="J37" s="213"/>
      <c r="K37" s="226"/>
    </row>
    <row r="38" spans="2:11" ht="30" customHeight="1" x14ac:dyDescent="0.2">
      <c r="B38" s="225"/>
      <c r="C38" s="211"/>
      <c r="D38" s="63"/>
      <c r="E38" s="169" t="str">
        <f>IF(F38&lt;&gt;"",IF(F38&lt;&gt;"",COUNTA(F$14:F38),""),Content!B28)</f>
        <v xml:space="preserve"> A-9  -  Compliance</v>
      </c>
      <c r="F38" s="160"/>
      <c r="G38" s="160"/>
      <c r="H38" s="289"/>
      <c r="I38" s="162"/>
      <c r="J38" s="215"/>
      <c r="K38" s="226"/>
    </row>
    <row r="39" spans="2:11" ht="55" customHeight="1" x14ac:dyDescent="0.2">
      <c r="B39" s="225"/>
      <c r="C39" s="214"/>
      <c r="D39" s="52"/>
      <c r="E39" s="55">
        <f>IF(F39&lt;&gt;"",IF(F39&lt;&gt;"",COUNTA(F$14:F39),""),Content!B29)</f>
        <v>17</v>
      </c>
      <c r="F39" s="333" t="str">
        <f>Content!Q29</f>
        <v>Our organisation regularly identifies, documents, and reviews legal, regulatory, and contractual requirements related to information security.</v>
      </c>
      <c r="G39" s="333"/>
      <c r="H39" s="288"/>
      <c r="I39" s="293"/>
      <c r="J39" s="213"/>
      <c r="K39" s="226"/>
    </row>
    <row r="40" spans="2:11" ht="55" customHeight="1" x14ac:dyDescent="0.2">
      <c r="B40" s="225"/>
      <c r="C40" s="214"/>
      <c r="D40" s="52"/>
      <c r="E40" s="55">
        <f>IF(F40&lt;&gt;"",IF(F40&lt;&gt;"",COUNTA(F$14:F40),""),Content!B30)</f>
        <v>18</v>
      </c>
      <c r="F40" s="333" t="str">
        <f>Content!Q30</f>
        <v>Our organisation conducts regular, independent reviews of our information security management approach and implementation.</v>
      </c>
      <c r="G40" s="333"/>
      <c r="H40" s="288"/>
      <c r="I40" s="293"/>
      <c r="J40" s="213"/>
      <c r="K40" s="226"/>
    </row>
    <row r="41" spans="2:11" ht="30" customHeight="1" x14ac:dyDescent="0.2">
      <c r="B41" s="225"/>
      <c r="C41" s="216"/>
      <c r="D41" s="64"/>
      <c r="E41" s="169" t="str">
        <f>IF(F41&lt;&gt;"",IF(F41&lt;&gt;"",COUNTA(F$14:F41),""),Content!B31)</f>
        <v xml:space="preserve"> A-10  -  Operation Security</v>
      </c>
      <c r="F41" s="163"/>
      <c r="G41" s="163"/>
      <c r="H41" s="290"/>
      <c r="I41" s="164"/>
      <c r="J41" s="217"/>
      <c r="K41" s="226"/>
    </row>
    <row r="42" spans="2:11" ht="55" customHeight="1" x14ac:dyDescent="0.2">
      <c r="B42" s="225"/>
      <c r="C42" s="214"/>
      <c r="D42" s="52"/>
      <c r="E42" s="55">
        <f>IF(F42&lt;&gt;"",IF(F42&lt;&gt;"",COUNTA(F$14:F42),""),Content!B32)</f>
        <v>19</v>
      </c>
      <c r="F42" s="333" t="str">
        <f>Content!Q32</f>
        <v>Operating procedures for information processing facilities are documented and made available to relevant personnel.</v>
      </c>
      <c r="G42" s="333"/>
      <c r="H42" s="288"/>
      <c r="I42" s="293"/>
      <c r="J42" s="213"/>
      <c r="K42" s="226"/>
    </row>
    <row r="43" spans="2:11" s="9" customFormat="1" ht="35.25" customHeight="1" x14ac:dyDescent="0.2">
      <c r="B43" s="228"/>
      <c r="C43" s="209"/>
      <c r="D43" s="62"/>
      <c r="E43" s="168" t="str">
        <f>IF(F43&lt;&gt;"",IF(F43&lt;&gt;"",COUNTA(F$14:F43),""),Content!B33)</f>
        <v>B - People Controls</v>
      </c>
      <c r="F43" s="165"/>
      <c r="G43" s="165"/>
      <c r="H43" s="285"/>
      <c r="I43" s="159"/>
      <c r="J43" s="210"/>
      <c r="K43" s="229"/>
    </row>
    <row r="44" spans="2:11" s="9" customFormat="1" ht="30" customHeight="1" x14ac:dyDescent="0.2">
      <c r="B44" s="228"/>
      <c r="C44" s="211"/>
      <c r="D44" s="63"/>
      <c r="E44" s="169" t="str">
        <f>IF(F44&lt;&gt;"",IF(F44&lt;&gt;"",COUNTA(F$14:F44),""),Content!B34)</f>
        <v xml:space="preserve"> B-1  -  HR Security</v>
      </c>
      <c r="F44" s="160"/>
      <c r="G44" s="160"/>
      <c r="H44" s="286"/>
      <c r="I44" s="161"/>
      <c r="J44" s="212"/>
      <c r="K44" s="229"/>
    </row>
    <row r="45" spans="2:11" ht="55" customHeight="1" x14ac:dyDescent="0.2">
      <c r="B45" s="225"/>
      <c r="C45" s="59"/>
      <c r="D45" s="51"/>
      <c r="E45" s="54">
        <f>IF(F45&lt;&gt;"",IF(F45&lt;&gt;"",COUNTA(F$14:F45),""),Content!B35)</f>
        <v>20</v>
      </c>
      <c r="F45" s="333" t="str">
        <f>Content!Q35</f>
        <v>Our organisation conducts thorough background checks on all candidates and personnel in accordance with relevant laws and business requirements.</v>
      </c>
      <c r="G45" s="333"/>
      <c r="H45" s="287"/>
      <c r="I45" s="294"/>
      <c r="K45" s="226"/>
    </row>
    <row r="46" spans="2:11" ht="55" customHeight="1" x14ac:dyDescent="0.2">
      <c r="B46" s="225"/>
      <c r="C46" s="59"/>
      <c r="D46" s="51"/>
      <c r="E46" s="54">
        <f>IF(F46&lt;&gt;"",IF(F46&lt;&gt;"",COUNTA(F$14:F46),""),Content!B36)</f>
        <v>21</v>
      </c>
      <c r="F46" s="333" t="str">
        <f>Content!Q36</f>
        <v>Employment contracts clearly state the employee's and the company's responsibilities for information security.</v>
      </c>
      <c r="G46" s="333"/>
      <c r="H46" s="287"/>
      <c r="I46" s="294"/>
      <c r="K46" s="226"/>
    </row>
    <row r="47" spans="2:11" ht="55" customHeight="1" x14ac:dyDescent="0.2">
      <c r="B47" s="225"/>
      <c r="C47" s="59"/>
      <c r="D47" s="51"/>
      <c r="E47" s="54">
        <f>IF(F47&lt;&gt;"",IF(F47&lt;&gt;"",COUNTA(F$14:F47),""),Content!B37)</f>
        <v>22</v>
      </c>
      <c r="F47" s="333" t="str">
        <f>Content!Q37</f>
        <v>Our organisation provide regular information security awareness, education, and training to all relevant personnel and interested parties.</v>
      </c>
      <c r="G47" s="333"/>
      <c r="H47" s="287"/>
      <c r="I47" s="294"/>
      <c r="K47" s="226"/>
    </row>
    <row r="48" spans="2:11" ht="55" customHeight="1" x14ac:dyDescent="0.2">
      <c r="B48" s="225"/>
      <c r="C48" s="59"/>
      <c r="D48" s="51"/>
      <c r="E48" s="54">
        <f>IF(F48&lt;&gt;"",IF(F48&lt;&gt;"",COUNTA(F$14:F48),""),Content!B38)</f>
        <v>23</v>
      </c>
      <c r="F48" s="333" t="str">
        <f>Content!Q38</f>
        <v>A formal disciplinary process is in place and communicated for addressing information security policy violations.</v>
      </c>
      <c r="G48" s="333"/>
      <c r="H48" s="287"/>
      <c r="I48" s="294"/>
      <c r="K48" s="226"/>
    </row>
    <row r="49" spans="2:11" ht="55" customHeight="1" x14ac:dyDescent="0.2">
      <c r="B49" s="225"/>
      <c r="C49" s="59"/>
      <c r="D49" s="51"/>
      <c r="E49" s="54">
        <f>IF(F49&lt;&gt;"",IF(F49&lt;&gt;"",COUNTA(F$14:F49),""),Content!B39)</f>
        <v>24</v>
      </c>
      <c r="F49" s="333" t="str">
        <f>Content!Q39</f>
        <v>Information security responsibilities that remain valid after termination or change of employment are clearly defined and communicated.</v>
      </c>
      <c r="G49" s="333"/>
      <c r="H49" s="287"/>
      <c r="I49" s="294"/>
      <c r="K49" s="226"/>
    </row>
    <row r="50" spans="2:11" ht="30" customHeight="1" x14ac:dyDescent="0.2">
      <c r="B50" s="225"/>
      <c r="C50" s="211"/>
      <c r="D50" s="63"/>
      <c r="E50" s="169" t="str">
        <f>IF(F50&lt;&gt;"",IF(F50&lt;&gt;"",COUNTA(F$14:F50),""),Content!B40)</f>
        <v xml:space="preserve"> B-2  -  Incident Management</v>
      </c>
      <c r="F50" s="160"/>
      <c r="G50" s="160"/>
      <c r="H50" s="286"/>
      <c r="I50" s="161"/>
      <c r="J50" s="212"/>
      <c r="K50" s="226"/>
    </row>
    <row r="51" spans="2:11" ht="55" customHeight="1" x14ac:dyDescent="0.2">
      <c r="B51" s="225"/>
      <c r="C51" s="59"/>
      <c r="D51" s="51"/>
      <c r="E51" s="54">
        <f>IF(F51&lt;&gt;"",IF(F51&lt;&gt;"",COUNTA(F$14:F51),""),Content!B41)</f>
        <v>25</v>
      </c>
      <c r="F51" s="333" t="str">
        <f>Content!Q41</f>
        <v>Confidentiality or non-disclosure agreements are regularly reviewed and signed by personnel and relevant interested parties.</v>
      </c>
      <c r="G51" s="333"/>
      <c r="H51" s="287"/>
      <c r="I51" s="294"/>
      <c r="K51" s="226"/>
    </row>
    <row r="52" spans="2:11" ht="30" customHeight="1" x14ac:dyDescent="0.2">
      <c r="B52" s="225"/>
      <c r="C52" s="211"/>
      <c r="D52" s="63"/>
      <c r="E52" s="169" t="str">
        <f>IF(F52&lt;&gt;"",IF(F52&lt;&gt;"",COUNTA(F$14:F52),""),Content!B42)</f>
        <v xml:space="preserve"> B-3  -  Communication Security</v>
      </c>
      <c r="F52" s="160"/>
      <c r="G52" s="160"/>
      <c r="H52" s="286"/>
      <c r="I52" s="161"/>
      <c r="J52" s="212"/>
      <c r="K52" s="226"/>
    </row>
    <row r="53" spans="2:11" ht="55" customHeight="1" x14ac:dyDescent="0.2">
      <c r="B53" s="225"/>
      <c r="C53" s="59"/>
      <c r="D53" s="51"/>
      <c r="E53" s="54">
        <f>IF(F53&lt;&gt;"",IF(F53&lt;&gt;"",COUNTA(F$14:F53),""),Content!B43)</f>
        <v>26</v>
      </c>
      <c r="F53" s="333" t="str">
        <f>Content!Q43</f>
        <v>Security measures are implemented to protect information accessed, processed, or stored by personnel working remotely.</v>
      </c>
      <c r="G53" s="333"/>
      <c r="H53" s="287"/>
      <c r="I53" s="294"/>
      <c r="K53" s="226"/>
    </row>
    <row r="54" spans="2:11" ht="30" customHeight="1" x14ac:dyDescent="0.2">
      <c r="B54" s="225"/>
      <c r="C54" s="211"/>
      <c r="D54" s="63"/>
      <c r="E54" s="169" t="str">
        <f>IF(F54&lt;&gt;"",IF(F54&lt;&gt;"",COUNTA(F$14:F54),""),Content!B44)</f>
        <v xml:space="preserve"> B-4  -  Incident Management</v>
      </c>
      <c r="F54" s="160"/>
      <c r="G54" s="160"/>
      <c r="H54" s="286"/>
      <c r="I54" s="161"/>
      <c r="J54" s="212"/>
      <c r="K54" s="226"/>
    </row>
    <row r="55" spans="2:11" ht="55" customHeight="1" x14ac:dyDescent="0.2">
      <c r="B55" s="225"/>
      <c r="C55" s="59"/>
      <c r="D55" s="51"/>
      <c r="E55" s="54">
        <f>IF(F55&lt;&gt;"",IF(F55&lt;&gt;"",COUNTA(F$14:F55),""),Content!B45)</f>
        <v>27</v>
      </c>
      <c r="F55" s="333" t="str">
        <f>Content!Q45</f>
        <v>Our organisation provides a clear mechanism for personnel to report suspected or observed information security events in a timely manner.</v>
      </c>
      <c r="G55" s="333"/>
      <c r="H55" s="287"/>
      <c r="I55" s="294"/>
      <c r="K55" s="226"/>
    </row>
    <row r="56" spans="2:11" s="9" customFormat="1" ht="35.25" customHeight="1" x14ac:dyDescent="0.2">
      <c r="B56" s="228"/>
      <c r="C56" s="209"/>
      <c r="D56" s="62"/>
      <c r="E56" s="168" t="str">
        <f>IF(F56&lt;&gt;"",IF(F56&lt;&gt;"",COUNTA(F$14:F56),""),Content!B46)</f>
        <v>C - Physical Controls</v>
      </c>
      <c r="F56" s="165"/>
      <c r="G56" s="165"/>
      <c r="H56" s="285"/>
      <c r="I56" s="159"/>
      <c r="J56" s="210"/>
      <c r="K56" s="229"/>
    </row>
    <row r="57" spans="2:11" s="9" customFormat="1" ht="30" customHeight="1" x14ac:dyDescent="0.2">
      <c r="B57" s="228"/>
      <c r="C57" s="218"/>
      <c r="D57" s="65"/>
      <c r="E57" s="170" t="str">
        <f>IF(F57&lt;&gt;"",IF(F57&lt;&gt;"",COUNTA(F$14:F57),""),Content!B47)</f>
        <v xml:space="preserve"> C-1  -  Physical and Environmental Security</v>
      </c>
      <c r="F57" s="166"/>
      <c r="G57" s="166"/>
      <c r="H57" s="291"/>
      <c r="I57" s="167"/>
      <c r="J57" s="219"/>
      <c r="K57" s="229"/>
    </row>
    <row r="58" spans="2:11" ht="55" customHeight="1" x14ac:dyDescent="0.2">
      <c r="B58" s="225"/>
      <c r="C58" s="214"/>
      <c r="D58" s="52"/>
      <c r="E58" s="55">
        <f>IF(F58&lt;&gt;"",IF(F58&lt;&gt;"",COUNTA(F$14:F58),""),Content!B48)</f>
        <v>28</v>
      </c>
      <c r="F58" s="333" t="str">
        <f>Content!Q48</f>
        <v>Our organisation has defined and implemented physical security perimeters and entry controls to protect areas containing sensitive information and assets.</v>
      </c>
      <c r="G58" s="333"/>
      <c r="H58" s="288"/>
      <c r="I58" s="293"/>
      <c r="J58" s="213"/>
      <c r="K58" s="226"/>
    </row>
    <row r="59" spans="2:11" ht="55" customHeight="1" x14ac:dyDescent="0.2">
      <c r="B59" s="225"/>
      <c r="C59" s="214"/>
      <c r="D59" s="52"/>
      <c r="E59" s="55">
        <f>IF(F59&lt;&gt;"",IF(F59&lt;&gt;"",COUNTA(F$14:F59),""),Content!B49)</f>
        <v>29</v>
      </c>
      <c r="F59" s="333" t="str">
        <f>Content!Q49</f>
        <v>Physical security measures are designed and implemented for offices, rooms, and facilities, including continuous monitoring for unauthorized access.</v>
      </c>
      <c r="G59" s="333"/>
      <c r="H59" s="288"/>
      <c r="I59" s="293"/>
      <c r="J59" s="213"/>
      <c r="K59" s="226"/>
    </row>
    <row r="60" spans="2:11" ht="55" customHeight="1" x14ac:dyDescent="0.2">
      <c r="B60" s="225"/>
      <c r="C60" s="59"/>
      <c r="D60" s="51"/>
      <c r="E60" s="54">
        <f>IF(F60&lt;&gt;"",IF(F60&lt;&gt;"",COUNTA(F$14:F60),""),Content!B50)</f>
        <v>30</v>
      </c>
      <c r="F60" s="333" t="str">
        <f>Content!Q50</f>
        <v>Our organisation has implemented protection against physical and environmental threats to infrastructure.</v>
      </c>
      <c r="G60" s="333"/>
      <c r="H60" s="287"/>
      <c r="I60" s="294"/>
      <c r="K60" s="226"/>
    </row>
    <row r="61" spans="2:11" ht="55" customHeight="1" x14ac:dyDescent="0.2">
      <c r="B61" s="225"/>
      <c r="C61" s="214"/>
      <c r="D61" s="52"/>
      <c r="E61" s="55">
        <f>IF(F61&lt;&gt;"",IF(F61&lt;&gt;"",COUNTA(F$14:F61),""),Content!B51)</f>
        <v>31</v>
      </c>
      <c r="F61" s="333" t="str">
        <f>Content!Q51</f>
        <v>Clear desk and clear screen policies are defined and enforced to protect information in work areas.</v>
      </c>
      <c r="G61" s="333"/>
      <c r="H61" s="288"/>
      <c r="I61" s="293"/>
      <c r="J61" s="213"/>
      <c r="K61" s="226"/>
    </row>
    <row r="62" spans="2:11" ht="55" customHeight="1" x14ac:dyDescent="0.2">
      <c r="B62" s="225"/>
      <c r="C62" s="214"/>
      <c r="D62" s="52"/>
      <c r="E62" s="55">
        <f>IF(F62&lt;&gt;"",IF(F62&lt;&gt;"",COUNTA(F$14:F62),""),Content!B52)</f>
        <v>32</v>
      </c>
      <c r="F62" s="333" t="str">
        <f>Content!Q52</f>
        <v>Equipment is securely sited, protected, and maintained, including protection of off-site assets.</v>
      </c>
      <c r="G62" s="333"/>
      <c r="H62" s="288"/>
      <c r="I62" s="293"/>
      <c r="J62" s="213"/>
      <c r="K62" s="226"/>
    </row>
    <row r="63" spans="2:11" ht="30" customHeight="1" x14ac:dyDescent="0.2">
      <c r="B63" s="225"/>
      <c r="C63" s="211"/>
      <c r="D63" s="63"/>
      <c r="E63" s="169" t="str">
        <f>IF(F63&lt;&gt;"",IF(F63&lt;&gt;"",COUNTA(F$14:F63),""),Content!B53)</f>
        <v xml:space="preserve"> C-2  -  Asset Management</v>
      </c>
      <c r="F63" s="160"/>
      <c r="G63" s="160"/>
      <c r="H63" s="286"/>
      <c r="I63" s="161"/>
      <c r="J63" s="212"/>
      <c r="K63" s="226"/>
    </row>
    <row r="64" spans="2:11" ht="55" customHeight="1" x14ac:dyDescent="0.2">
      <c r="B64" s="225"/>
      <c r="C64" s="214"/>
      <c r="D64" s="52"/>
      <c r="E64" s="55">
        <f>IF(F64&lt;&gt;"",IF(F64&lt;&gt;"",COUNTA(F$14:F64),""),Content!B54)</f>
        <v>33</v>
      </c>
      <c r="F64" s="333" t="str">
        <f>Content!Q54</f>
        <v>Storage media is managed securely throughout its lifecycle, from acquisition to disposal.</v>
      </c>
      <c r="G64" s="333"/>
      <c r="H64" s="288"/>
      <c r="I64" s="293"/>
      <c r="J64" s="213"/>
      <c r="K64" s="226"/>
    </row>
    <row r="65" spans="2:11" ht="55" customHeight="1" x14ac:dyDescent="0.2">
      <c r="B65" s="225"/>
      <c r="C65" s="59"/>
      <c r="D65" s="51"/>
      <c r="E65" s="54">
        <f>IF(F65&lt;&gt;"",IF(F65&lt;&gt;"",COUNTA(F$14:F65),""),Content!B55)</f>
        <v>34</v>
      </c>
      <c r="F65" s="333" t="str">
        <f>Content!Q55</f>
        <v>Information processing facilities are protected from power failures and other utility disruptions.</v>
      </c>
      <c r="G65" s="333"/>
      <c r="H65" s="287"/>
      <c r="I65" s="294"/>
      <c r="K65" s="226"/>
    </row>
    <row r="66" spans="2:11" ht="55" customHeight="1" x14ac:dyDescent="0.2">
      <c r="B66" s="225"/>
      <c r="C66" s="59"/>
      <c r="D66" s="51"/>
      <c r="E66" s="54">
        <f>IF(F66&lt;&gt;"",IF(F66&lt;&gt;"",COUNTA(F$14:F66),""),Content!B56)</f>
        <v>35</v>
      </c>
      <c r="F66" s="333" t="str">
        <f>Content!Q56</f>
        <v>Cables carrying data or supporting information services are protected from interception, interference, or damage.</v>
      </c>
      <c r="G66" s="333"/>
      <c r="H66" s="287"/>
      <c r="I66" s="294"/>
      <c r="K66" s="226"/>
    </row>
    <row r="67" spans="2:11" s="9" customFormat="1" ht="35.25" customHeight="1" x14ac:dyDescent="0.2">
      <c r="B67" s="228"/>
      <c r="C67" s="209"/>
      <c r="D67" s="62"/>
      <c r="E67" s="168" t="str">
        <f>IF(F67&lt;&gt;"",IF(F67&lt;&gt;"",COUNTA(F$14:F67),""),Content!B57)</f>
        <v>D - Technological Controls</v>
      </c>
      <c r="F67" s="165"/>
      <c r="G67" s="165"/>
      <c r="H67" s="285"/>
      <c r="I67" s="159"/>
      <c r="J67" s="210"/>
      <c r="K67" s="229"/>
    </row>
    <row r="68" spans="2:11" s="9" customFormat="1" ht="30" customHeight="1" x14ac:dyDescent="0.2">
      <c r="B68" s="228"/>
      <c r="C68" s="211"/>
      <c r="D68" s="63"/>
      <c r="E68" s="169" t="str">
        <f>IF(F68&lt;&gt;"",IF(F68&lt;&gt;"",COUNTA(F$14:F68),""),Content!B58)</f>
        <v xml:space="preserve"> D-1  -  Endpoints</v>
      </c>
      <c r="F68" s="160"/>
      <c r="G68" s="160"/>
      <c r="H68" s="286"/>
      <c r="I68" s="161"/>
      <c r="J68" s="212"/>
      <c r="K68" s="229"/>
    </row>
    <row r="69" spans="2:11" ht="55" customHeight="1" x14ac:dyDescent="0.2">
      <c r="B69" s="225"/>
      <c r="C69" s="59"/>
      <c r="D69" s="51"/>
      <c r="E69" s="54">
        <f>IF(F69&lt;&gt;"",IF(F69&lt;&gt;"",COUNTA(F$14:F69),""),Content!B59)</f>
        <v>36</v>
      </c>
      <c r="F69" s="333" t="str">
        <f>Content!Q59</f>
        <v>Our organisation implements measures to protect information stored on, processed by, or accessible via user endpoint devices.</v>
      </c>
      <c r="G69" s="333"/>
      <c r="H69" s="287"/>
      <c r="I69" s="294"/>
      <c r="K69" s="226"/>
    </row>
    <row r="70" spans="2:11" ht="30" customHeight="1" x14ac:dyDescent="0.2">
      <c r="B70" s="225"/>
      <c r="C70" s="211"/>
      <c r="D70" s="63"/>
      <c r="E70" s="169" t="str">
        <f>IF(F70&lt;&gt;"",IF(F70&lt;&gt;"",COUNTA(F$14:F70),""),Content!B60)</f>
        <v xml:space="preserve"> D-2  -  Access / Control</v>
      </c>
      <c r="F70" s="160"/>
      <c r="G70" s="160"/>
      <c r="H70" s="286"/>
      <c r="I70" s="161"/>
      <c r="J70" s="212"/>
      <c r="K70" s="226"/>
    </row>
    <row r="71" spans="2:11" ht="55" customHeight="1" x14ac:dyDescent="0.2">
      <c r="B71" s="225"/>
      <c r="C71" s="214"/>
      <c r="D71" s="52"/>
      <c r="E71" s="55">
        <f>IF(F71&lt;&gt;"",IF(F71&lt;&gt;"",COUNTA(F$14:F71),""),Content!B61)</f>
        <v>37</v>
      </c>
      <c r="F71" s="333" t="str">
        <f>Content!Q61</f>
        <v>The allocation and use of privileged access rights are restricted and managed.</v>
      </c>
      <c r="G71" s="333"/>
      <c r="H71" s="288"/>
      <c r="I71" s="293"/>
      <c r="J71" s="213"/>
      <c r="K71" s="226"/>
    </row>
    <row r="72" spans="2:11" ht="55" customHeight="1" x14ac:dyDescent="0.2">
      <c r="B72" s="225"/>
      <c r="C72" s="59"/>
      <c r="D72" s="51"/>
      <c r="E72" s="54">
        <f>IF(F72&lt;&gt;"",IF(F72&lt;&gt;"",COUNTA(F$14:F72),""),Content!B62)</f>
        <v>38</v>
      </c>
      <c r="F72" s="333" t="str">
        <f>Content!Q62</f>
        <v>Secure authentication technologies and procedures are implemented based on access restrictions and policies.</v>
      </c>
      <c r="G72" s="333"/>
      <c r="H72" s="287"/>
      <c r="I72" s="294"/>
      <c r="K72" s="226"/>
    </row>
    <row r="73" spans="2:11" ht="55" customHeight="1" x14ac:dyDescent="0.2">
      <c r="B73" s="225"/>
      <c r="C73" s="59"/>
      <c r="D73" s="51"/>
      <c r="E73" s="54">
        <f>IF(F73&lt;&gt;"",IF(F73&lt;&gt;"",COUNTA(F$14:F73),""),Content!B63)</f>
        <v>39</v>
      </c>
      <c r="F73" s="333" t="str">
        <f>Content!Q63</f>
        <v>The use of privileged utility programs is restricted and tightly controlled.</v>
      </c>
      <c r="G73" s="333"/>
      <c r="H73" s="287"/>
      <c r="I73" s="294"/>
      <c r="K73" s="226"/>
    </row>
    <row r="74" spans="2:11" ht="30" customHeight="1" x14ac:dyDescent="0.2">
      <c r="B74" s="225"/>
      <c r="C74" s="211"/>
      <c r="D74" s="63"/>
      <c r="E74" s="169" t="str">
        <f>IF(F74&lt;&gt;"",IF(F74&lt;&gt;"",COUNTA(F$14:F74),""),Content!B64)</f>
        <v xml:space="preserve"> D-3  -  Operation Security</v>
      </c>
      <c r="F74" s="160"/>
      <c r="G74" s="160"/>
      <c r="H74" s="286"/>
      <c r="I74" s="161"/>
      <c r="J74" s="212"/>
      <c r="K74" s="226"/>
    </row>
    <row r="75" spans="2:11" ht="55" customHeight="1" x14ac:dyDescent="0.2">
      <c r="B75" s="225"/>
      <c r="C75" s="59"/>
      <c r="D75" s="51"/>
      <c r="E75" s="54">
        <f>IF(F75&lt;&gt;"",IF(F75&lt;&gt;"",COUNTA(F$14:F75),""),Content!B65)</f>
        <v>40</v>
      </c>
      <c r="F75" s="333" t="str">
        <f>Content!Q65</f>
        <v>Resource usage is monitored and adjusted in line with capacity requirements.</v>
      </c>
      <c r="G75" s="333"/>
      <c r="H75" s="287"/>
      <c r="I75" s="294"/>
      <c r="K75" s="226"/>
    </row>
    <row r="76" spans="2:11" ht="55" customHeight="1" x14ac:dyDescent="0.2">
      <c r="B76" s="225"/>
      <c r="C76" s="59"/>
      <c r="D76" s="51"/>
      <c r="E76" s="54">
        <f>IF(F76&lt;&gt;"",IF(F76&lt;&gt;"",COUNTA(F$14:F76),""),Content!B66)</f>
        <v>41</v>
      </c>
      <c r="F76" s="333" t="str">
        <f>Content!Q66</f>
        <v>Our organisation has implemented protection against malware, supported by appropriate user awareness.</v>
      </c>
      <c r="G76" s="333"/>
      <c r="H76" s="287"/>
      <c r="I76" s="294"/>
      <c r="K76" s="226"/>
    </row>
    <row r="77" spans="2:11" ht="55" customHeight="1" x14ac:dyDescent="0.2">
      <c r="B77" s="225"/>
      <c r="C77" s="59"/>
      <c r="D77" s="51"/>
      <c r="E77" s="54">
        <f>IF(F77&lt;&gt;"",IF(F77&lt;&gt;"",COUNTA(F$14:F77),""),Content!B67)</f>
        <v>42</v>
      </c>
      <c r="F77" s="333" t="str">
        <f>Content!Q67</f>
        <v>Our organisation regularly assesses and addresses technical vulnerabilities in information systems.</v>
      </c>
      <c r="G77" s="333"/>
      <c r="H77" s="287"/>
      <c r="I77" s="294"/>
      <c r="K77" s="226"/>
    </row>
    <row r="78" spans="2:11" ht="55" customHeight="1" x14ac:dyDescent="0.2">
      <c r="B78" s="225"/>
      <c r="C78" s="59"/>
      <c r="D78" s="51"/>
      <c r="E78" s="54">
        <f>IF(F78&lt;&gt;"",IF(F78&lt;&gt;"",COUNTA(F$14:F78),""),Content!B68)</f>
        <v>43</v>
      </c>
      <c r="F78" s="333" t="str">
        <f>Content!Q68</f>
        <v>Configurations of hardware, software, services, and networks are established, documented, implemented, monitored, and reviewed.</v>
      </c>
      <c r="G78" s="333"/>
      <c r="H78" s="287"/>
      <c r="I78" s="294"/>
      <c r="K78" s="226"/>
    </row>
    <row r="79" spans="2:11" ht="55" customHeight="1" x14ac:dyDescent="0.2">
      <c r="B79" s="225"/>
      <c r="C79" s="214"/>
      <c r="D79" s="52"/>
      <c r="E79" s="55">
        <f>IF(F79&lt;&gt;"",IF(F79&lt;&gt;"",COUNTA(F$14:F79),""),Content!B69)</f>
        <v>44</v>
      </c>
      <c r="F79" s="333" t="str">
        <f>Content!Q69</f>
        <v>Our organisation has implemented processes for secure information deletion, data masking, and data leakage prevention.</v>
      </c>
      <c r="G79" s="333"/>
      <c r="H79" s="288"/>
      <c r="I79" s="293"/>
      <c r="J79" s="213"/>
      <c r="K79" s="226"/>
    </row>
    <row r="80" spans="2:11" ht="55" customHeight="1" x14ac:dyDescent="0.2">
      <c r="B80" s="225"/>
      <c r="C80" s="59"/>
      <c r="D80" s="51"/>
      <c r="E80" s="54">
        <f>IF(F80&lt;&gt;"",IF(F80&lt;&gt;"",COUNTA(F$14:F80),""),Content!B70)</f>
        <v>45</v>
      </c>
      <c r="F80" s="333" t="str">
        <f>Content!Q70</f>
        <v>Regular backups of information, software, and systems are maintained and tested.</v>
      </c>
      <c r="G80" s="333"/>
      <c r="H80" s="287"/>
      <c r="I80" s="294"/>
      <c r="K80" s="226"/>
    </row>
    <row r="81" spans="2:11" ht="55" customHeight="1" x14ac:dyDescent="0.2">
      <c r="B81" s="225"/>
      <c r="C81" s="214"/>
      <c r="D81" s="52"/>
      <c r="E81" s="55">
        <f>IF(F81&lt;&gt;"",IF(F81&lt;&gt;"",COUNTA(F$14:F81),""),Content!B71)</f>
        <v>46</v>
      </c>
      <c r="F81" s="333" t="str">
        <f>Content!Q71</f>
        <v>Comprehensive logging and monitoring processes are in place to record and analyse relevant events and activities.</v>
      </c>
      <c r="G81" s="333"/>
      <c r="H81" s="288"/>
      <c r="I81" s="293"/>
      <c r="J81" s="213"/>
      <c r="K81" s="226"/>
    </row>
    <row r="82" spans="2:11" ht="55" customHeight="1" x14ac:dyDescent="0.2">
      <c r="B82" s="225"/>
      <c r="C82" s="59"/>
      <c r="D82" s="51"/>
      <c r="E82" s="54">
        <f>IF(F82&lt;&gt;"",IF(F82&lt;&gt;"",COUNTA(F$14:F82),""),Content!B72)</f>
        <v>47</v>
      </c>
      <c r="F82" s="333" t="str">
        <f>Content!Q72</f>
        <v>The clocks of all information processing systems are synchronized to approved time sources.</v>
      </c>
      <c r="G82" s="333"/>
      <c r="H82" s="287"/>
      <c r="I82" s="294"/>
      <c r="K82" s="226"/>
    </row>
    <row r="83" spans="2:11" ht="55" customHeight="1" x14ac:dyDescent="0.2">
      <c r="B83" s="225"/>
      <c r="C83" s="59"/>
      <c r="D83" s="51"/>
      <c r="E83" s="54">
        <f>IF(F83&lt;&gt;"",IF(F83&lt;&gt;"",COUNTA(F$14:F83),""),Content!B73)</f>
        <v>48</v>
      </c>
      <c r="F83" s="333" t="str">
        <f>Content!Q73</f>
        <v>Our organisation has implemented secure procedures for software installation on operational systems.</v>
      </c>
      <c r="G83" s="333"/>
      <c r="H83" s="287"/>
      <c r="I83" s="294"/>
      <c r="K83" s="226"/>
    </row>
    <row r="84" spans="2:11" ht="55" customHeight="1" x14ac:dyDescent="0.2">
      <c r="B84" s="225"/>
      <c r="C84" s="59"/>
      <c r="D84" s="51"/>
      <c r="E84" s="54">
        <f>IF(F84&lt;&gt;"",IF(F84&lt;&gt;"",COUNTA(F$14:F84),""),Content!B74)</f>
        <v>49</v>
      </c>
      <c r="F84" s="333" t="str">
        <f>Content!Q74</f>
        <v>Changes to information processing facilities and systems are subject to change management procedures.</v>
      </c>
      <c r="G84" s="333"/>
      <c r="H84" s="287"/>
      <c r="I84" s="294"/>
      <c r="K84" s="226"/>
    </row>
    <row r="85" spans="2:11" ht="30" customHeight="1" x14ac:dyDescent="0.2">
      <c r="B85" s="225"/>
      <c r="C85" s="211"/>
      <c r="D85" s="63"/>
      <c r="E85" s="169" t="str">
        <f>IF(F85&lt;&gt;"",IF(F85&lt;&gt;"",COUNTA(F$14:F85),""),Content!B75)</f>
        <v xml:space="preserve"> D-4  -  Business Continuity</v>
      </c>
      <c r="F85" s="160"/>
      <c r="G85" s="160"/>
      <c r="H85" s="286"/>
      <c r="I85" s="161"/>
      <c r="J85" s="212"/>
      <c r="K85" s="226"/>
    </row>
    <row r="86" spans="2:11" ht="55" customHeight="1" x14ac:dyDescent="0.2">
      <c r="B86" s="225"/>
      <c r="C86" s="59"/>
      <c r="D86" s="51"/>
      <c r="E86" s="54">
        <f>IF(F86&lt;&gt;"",IF(F86&lt;&gt;"",COUNTA(F$14:F86),""),Content!B76)</f>
        <v>50</v>
      </c>
      <c r="F86" s="333" t="str">
        <f>Content!Q76</f>
        <v>Information processing facilities are implemented with sufficient redundancy to meet availability requirements.</v>
      </c>
      <c r="G86" s="333"/>
      <c r="H86" s="287"/>
      <c r="I86" s="294"/>
      <c r="K86" s="226"/>
    </row>
    <row r="87" spans="2:11" ht="30" customHeight="1" x14ac:dyDescent="0.2">
      <c r="B87" s="225"/>
      <c r="C87" s="211"/>
      <c r="D87" s="63"/>
      <c r="E87" s="169" t="str">
        <f>IF(F87&lt;&gt;"",IF(F87&lt;&gt;"",COUNTA(F$14:F87),""),Content!B77)</f>
        <v xml:space="preserve"> D-5  -  Communication Security</v>
      </c>
      <c r="F87" s="160"/>
      <c r="G87" s="160"/>
      <c r="H87" s="286"/>
      <c r="I87" s="161"/>
      <c r="J87" s="212"/>
      <c r="K87" s="226"/>
    </row>
    <row r="88" spans="2:11" ht="55" customHeight="1" x14ac:dyDescent="0.2">
      <c r="B88" s="225"/>
      <c r="C88" s="214"/>
      <c r="D88" s="52"/>
      <c r="E88" s="55">
        <f>IF(F88&lt;&gt;"",IF(F88&lt;&gt;"",COUNTA(F$14:F88),""),Content!B78)</f>
        <v>51</v>
      </c>
      <c r="F88" s="333" t="str">
        <f>Content!Q78</f>
        <v>Networks and network devices are secured, managed, and controlled to protect information in systems and applications.</v>
      </c>
      <c r="G88" s="333"/>
      <c r="H88" s="288"/>
      <c r="I88" s="293"/>
      <c r="J88" s="213"/>
      <c r="K88" s="226"/>
    </row>
    <row r="89" spans="2:11" ht="55" customHeight="1" x14ac:dyDescent="0.2">
      <c r="B89" s="225"/>
      <c r="C89" s="59"/>
      <c r="D89" s="51"/>
      <c r="E89" s="54">
        <f>IF(F89&lt;&gt;"",IF(F89&lt;&gt;"",COUNTA(F$14:F89),""),Content!B79)</f>
        <v>52</v>
      </c>
      <c r="F89" s="333" t="str">
        <f>Content!Q79</f>
        <v>Access to external websites is managed to reduce exposure to malicious content.</v>
      </c>
      <c r="G89" s="333"/>
      <c r="H89" s="287"/>
      <c r="I89" s="294"/>
      <c r="K89" s="226"/>
    </row>
    <row r="90" spans="2:11" ht="30" customHeight="1" x14ac:dyDescent="0.2">
      <c r="B90" s="225"/>
      <c r="C90" s="211"/>
      <c r="D90" s="63"/>
      <c r="E90" s="169" t="str">
        <f>IF(F90&lt;&gt;"",IF(F90&lt;&gt;"",COUNTA(F$14:F90),""),Content!B80)</f>
        <v xml:space="preserve"> D-6  -  Cryptography</v>
      </c>
      <c r="F90" s="160"/>
      <c r="G90" s="160"/>
      <c r="H90" s="286"/>
      <c r="I90" s="161"/>
      <c r="J90" s="212"/>
      <c r="K90" s="226"/>
    </row>
    <row r="91" spans="2:11" ht="55" customHeight="1" x14ac:dyDescent="0.2">
      <c r="B91" s="225"/>
      <c r="C91" s="59"/>
      <c r="D91" s="51"/>
      <c r="E91" s="54">
        <f>IF(F91&lt;&gt;"",IF(F91&lt;&gt;"",COUNTA(F$14:F91),""),Content!B81)</f>
        <v>53</v>
      </c>
      <c r="F91" s="333" t="str">
        <f>Content!Q81</f>
        <v>Our organisation has defined and implemented rules for the effective use of cryptography, including key management.</v>
      </c>
      <c r="G91" s="333"/>
      <c r="H91" s="287"/>
      <c r="I91" s="294"/>
      <c r="K91" s="226"/>
    </row>
    <row r="92" spans="2:11" ht="30" customHeight="1" x14ac:dyDescent="0.2">
      <c r="B92" s="225"/>
      <c r="C92" s="211"/>
      <c r="D92" s="63"/>
      <c r="E92" s="169" t="str">
        <f>IF(F92&lt;&gt;"",IF(F92&lt;&gt;"",COUNTA(F$14:F92),""),Content!B82)</f>
        <v xml:space="preserve"> D-7  -  System and Software</v>
      </c>
      <c r="F92" s="160"/>
      <c r="G92" s="160"/>
      <c r="H92" s="286"/>
      <c r="I92" s="161"/>
      <c r="J92" s="212"/>
      <c r="K92" s="226"/>
    </row>
    <row r="93" spans="2:11" ht="55" customHeight="1" x14ac:dyDescent="0.2">
      <c r="B93" s="225"/>
      <c r="C93" s="214"/>
      <c r="D93" s="52"/>
      <c r="E93" s="55">
        <f>IF(F93&lt;&gt;"",IF(F93&lt;&gt;"",COUNTA(F$14:F93),""),Content!B83)</f>
        <v>54</v>
      </c>
      <c r="F93" s="333" t="str">
        <f>Content!Q83</f>
        <v>Our organisation has established and applied rules for the secure development of software and systems throughout the development lifecycle.</v>
      </c>
      <c r="G93" s="333"/>
      <c r="H93" s="288"/>
      <c r="I93" s="293"/>
      <c r="J93" s="213"/>
      <c r="K93" s="226"/>
    </row>
    <row r="94" spans="2:11" ht="55" customHeight="1" x14ac:dyDescent="0.2">
      <c r="B94" s="225"/>
      <c r="C94" s="59"/>
      <c r="D94" s="51"/>
      <c r="E94" s="54">
        <f>IF(F94&lt;&gt;"",IF(F94&lt;&gt;"",COUNTA(F$14:F94),""),Content!B84)</f>
        <v>55</v>
      </c>
      <c r="F94" s="333" t="str">
        <f>Content!Q84</f>
        <v>Activities related to outsourced system development are directed, monitored, and reviewed.</v>
      </c>
      <c r="G94" s="333"/>
      <c r="H94" s="287"/>
      <c r="I94" s="294"/>
      <c r="K94" s="226"/>
    </row>
    <row r="95" spans="2:11" ht="55" customHeight="1" x14ac:dyDescent="0.2">
      <c r="B95" s="225"/>
      <c r="C95" s="59"/>
      <c r="D95" s="51"/>
      <c r="E95" s="54">
        <f>IF(F95&lt;&gt;"",IF(F95&lt;&gt;"",COUNTA(F$14:F95),""),Content!B85)</f>
        <v>56</v>
      </c>
      <c r="F95" s="333" t="str">
        <f>Content!Q85</f>
        <v>Development, testing, and production environments are separated and secured.</v>
      </c>
      <c r="G95" s="333"/>
      <c r="H95" s="287"/>
      <c r="I95" s="294"/>
      <c r="K95" s="226"/>
    </row>
    <row r="96" spans="2:11" ht="55" customHeight="1" x14ac:dyDescent="0.2">
      <c r="B96" s="225"/>
      <c r="C96" s="59"/>
      <c r="D96" s="51"/>
      <c r="E96" s="54">
        <f>IF(F96&lt;&gt;"",IF(F96&lt;&gt;"",COUNTA(F$14:F96),""),Content!B86)</f>
        <v>57</v>
      </c>
      <c r="F96" s="333" t="str">
        <f>Content!Q86</f>
        <v>Test information is appropriately selected, protected, and managed.</v>
      </c>
      <c r="G96" s="333"/>
      <c r="H96" s="287"/>
      <c r="I96" s="294"/>
      <c r="K96" s="226"/>
    </row>
    <row r="97" spans="2:11" ht="55" customHeight="1" thickBot="1" x14ac:dyDescent="0.25">
      <c r="B97" s="225"/>
      <c r="C97" s="59"/>
      <c r="D97" s="53"/>
      <c r="E97" s="56">
        <f>IF(F97&lt;&gt;"",IF(F97&lt;&gt;"",COUNTA(F$14:F97),""),Content!B87)</f>
        <v>58</v>
      </c>
      <c r="F97" s="334" t="str">
        <f>Content!Q87</f>
        <v>Audit tests and other assurance activities on operational systems are planned and agreed upon with appropriate management.</v>
      </c>
      <c r="G97" s="334"/>
      <c r="H97" s="292"/>
      <c r="I97" s="295"/>
      <c r="K97" s="226"/>
    </row>
    <row r="98" spans="2:11" ht="20" customHeight="1" x14ac:dyDescent="0.2">
      <c r="B98" s="225"/>
      <c r="F98" s="220"/>
      <c r="G98" s="220"/>
      <c r="K98" s="226"/>
    </row>
    <row r="99" spans="2:11" ht="20" customHeight="1" x14ac:dyDescent="0.2">
      <c r="B99" s="225"/>
      <c r="K99" s="226"/>
    </row>
    <row r="100" spans="2:11" ht="20" customHeight="1" x14ac:dyDescent="0.2">
      <c r="B100" s="225"/>
      <c r="E100" s="335" t="s">
        <v>49</v>
      </c>
      <c r="F100" s="335"/>
      <c r="K100" s="226"/>
    </row>
    <row r="101" spans="2:11" ht="20" customHeight="1" x14ac:dyDescent="0.2">
      <c r="B101" s="225"/>
      <c r="K101" s="226"/>
    </row>
    <row r="102" spans="2:11" ht="20" customHeight="1" thickBot="1" x14ac:dyDescent="0.25">
      <c r="B102" s="230"/>
      <c r="C102" s="231"/>
      <c r="D102" s="231"/>
      <c r="E102" s="231"/>
      <c r="F102" s="232"/>
      <c r="G102" s="232"/>
      <c r="H102" s="232"/>
      <c r="I102" s="232"/>
      <c r="J102" s="232"/>
      <c r="K102" s="233"/>
    </row>
    <row r="103" spans="2:11" ht="20" customHeight="1" x14ac:dyDescent="0.2"/>
    <row r="104" spans="2:11" ht="20" customHeight="1" x14ac:dyDescent="0.2"/>
  </sheetData>
  <sheetProtection algorithmName="SHA-512" hashValue="fwztH/3nRp3mITRkSS93r2hx+xtW7GyfL1Mce+BxPNqXARbyRbiDkiPPZBsgvYrmf5Oe4f2YS440zUj7EBQQQg==" saltValue="l3AWBfXVuiXNn+fAyJBqfQ==" spinCount="100000" sheet="1" objects="1" scenarios="1" selectLockedCells="1"/>
  <mergeCells count="61">
    <mergeCell ref="F97:G97"/>
    <mergeCell ref="E100:F100"/>
    <mergeCell ref="F89:G89"/>
    <mergeCell ref="F91:G91"/>
    <mergeCell ref="F93:G93"/>
    <mergeCell ref="F94:G94"/>
    <mergeCell ref="F95:G95"/>
    <mergeCell ref="F96:G96"/>
    <mergeCell ref="F88:G88"/>
    <mergeCell ref="F75:G75"/>
    <mergeCell ref="F76:G76"/>
    <mergeCell ref="F78:G78"/>
    <mergeCell ref="F77:G77"/>
    <mergeCell ref="F79:G79"/>
    <mergeCell ref="F80:G80"/>
    <mergeCell ref="F81:G81"/>
    <mergeCell ref="F82:G82"/>
    <mergeCell ref="F83:G83"/>
    <mergeCell ref="F84:G84"/>
    <mergeCell ref="F86:G86"/>
    <mergeCell ref="F73:G73"/>
    <mergeCell ref="F58:G58"/>
    <mergeCell ref="F59:G59"/>
    <mergeCell ref="F60:G60"/>
    <mergeCell ref="F61:G61"/>
    <mergeCell ref="F62:G62"/>
    <mergeCell ref="F64:G64"/>
    <mergeCell ref="F65:G65"/>
    <mergeCell ref="F66:G66"/>
    <mergeCell ref="F69:G69"/>
    <mergeCell ref="F71:G71"/>
    <mergeCell ref="F72:G72"/>
    <mergeCell ref="F55:G55"/>
    <mergeCell ref="F37:G37"/>
    <mergeCell ref="F39:G39"/>
    <mergeCell ref="F40:G40"/>
    <mergeCell ref="F42:G42"/>
    <mergeCell ref="F45:G45"/>
    <mergeCell ref="F46:G46"/>
    <mergeCell ref="F47:G47"/>
    <mergeCell ref="F48:G48"/>
    <mergeCell ref="F49:G49"/>
    <mergeCell ref="F51:G51"/>
    <mergeCell ref="F53:G53"/>
    <mergeCell ref="F35:G35"/>
    <mergeCell ref="F19:G19"/>
    <mergeCell ref="F20:G20"/>
    <mergeCell ref="F21:G21"/>
    <mergeCell ref="F22:G22"/>
    <mergeCell ref="F24:G24"/>
    <mergeCell ref="F25:G25"/>
    <mergeCell ref="F26:G26"/>
    <mergeCell ref="F28:G28"/>
    <mergeCell ref="F30:G30"/>
    <mergeCell ref="F32:G32"/>
    <mergeCell ref="F33:G33"/>
    <mergeCell ref="I5:J7"/>
    <mergeCell ref="D10:F10"/>
    <mergeCell ref="F15:G15"/>
    <mergeCell ref="F17:G17"/>
    <mergeCell ref="F18:G1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00" r:id="rId3" name="Drop Down 4">
              <controlPr defaultSize="0" autoLine="0" autoPict="0">
                <anchor moveWithCells="1">
                  <from>
                    <xdr:col>7</xdr:col>
                    <xdr:colOff>190500</xdr:colOff>
                    <xdr:row>14</xdr:row>
                    <xdr:rowOff>165100</xdr:rowOff>
                  </from>
                  <to>
                    <xdr:col>7</xdr:col>
                    <xdr:colOff>2400300</xdr:colOff>
                    <xdr:row>14</xdr:row>
                    <xdr:rowOff>508000</xdr:rowOff>
                  </to>
                </anchor>
              </controlPr>
            </control>
          </mc:Choice>
        </mc:AlternateContent>
        <mc:AlternateContent xmlns:mc="http://schemas.openxmlformats.org/markup-compatibility/2006">
          <mc:Choice Requires="x14">
            <control shapeId="4110" r:id="rId4" name="Drop Down 14">
              <controlPr defaultSize="0" autoLine="0" autoPict="0">
                <anchor moveWithCells="1">
                  <from>
                    <xdr:col>7</xdr:col>
                    <xdr:colOff>190500</xdr:colOff>
                    <xdr:row>16</xdr:row>
                    <xdr:rowOff>177800</xdr:rowOff>
                  </from>
                  <to>
                    <xdr:col>7</xdr:col>
                    <xdr:colOff>2400300</xdr:colOff>
                    <xdr:row>16</xdr:row>
                    <xdr:rowOff>520700</xdr:rowOff>
                  </to>
                </anchor>
              </controlPr>
            </control>
          </mc:Choice>
        </mc:AlternateContent>
        <mc:AlternateContent xmlns:mc="http://schemas.openxmlformats.org/markup-compatibility/2006">
          <mc:Choice Requires="x14">
            <control shapeId="4111" r:id="rId5" name="Drop Down 15">
              <controlPr defaultSize="0" autoLine="0" autoPict="0">
                <anchor moveWithCells="1">
                  <from>
                    <xdr:col>7</xdr:col>
                    <xdr:colOff>190500</xdr:colOff>
                    <xdr:row>17</xdr:row>
                    <xdr:rowOff>190500</xdr:rowOff>
                  </from>
                  <to>
                    <xdr:col>7</xdr:col>
                    <xdr:colOff>2400300</xdr:colOff>
                    <xdr:row>17</xdr:row>
                    <xdr:rowOff>533400</xdr:rowOff>
                  </to>
                </anchor>
              </controlPr>
            </control>
          </mc:Choice>
        </mc:AlternateContent>
        <mc:AlternateContent xmlns:mc="http://schemas.openxmlformats.org/markup-compatibility/2006">
          <mc:Choice Requires="x14">
            <control shapeId="4112" r:id="rId6" name="Drop Down 16">
              <controlPr defaultSize="0" autoLine="0" autoPict="0">
                <anchor moveWithCells="1">
                  <from>
                    <xdr:col>7</xdr:col>
                    <xdr:colOff>190500</xdr:colOff>
                    <xdr:row>34</xdr:row>
                    <xdr:rowOff>177800</xdr:rowOff>
                  </from>
                  <to>
                    <xdr:col>7</xdr:col>
                    <xdr:colOff>2400300</xdr:colOff>
                    <xdr:row>34</xdr:row>
                    <xdr:rowOff>520700</xdr:rowOff>
                  </to>
                </anchor>
              </controlPr>
            </control>
          </mc:Choice>
        </mc:AlternateContent>
        <mc:AlternateContent xmlns:mc="http://schemas.openxmlformats.org/markup-compatibility/2006">
          <mc:Choice Requires="x14">
            <control shapeId="4113" r:id="rId7" name="Drop Down 17">
              <controlPr defaultSize="0" autoLine="0" autoPict="0">
                <anchor moveWithCells="1">
                  <from>
                    <xdr:col>7</xdr:col>
                    <xdr:colOff>190500</xdr:colOff>
                    <xdr:row>18</xdr:row>
                    <xdr:rowOff>177800</xdr:rowOff>
                  </from>
                  <to>
                    <xdr:col>7</xdr:col>
                    <xdr:colOff>2400300</xdr:colOff>
                    <xdr:row>18</xdr:row>
                    <xdr:rowOff>520700</xdr:rowOff>
                  </to>
                </anchor>
              </controlPr>
            </control>
          </mc:Choice>
        </mc:AlternateContent>
        <mc:AlternateContent xmlns:mc="http://schemas.openxmlformats.org/markup-compatibility/2006">
          <mc:Choice Requires="x14">
            <control shapeId="4115" r:id="rId8" name="Drop Down 19">
              <controlPr defaultSize="0" autoLine="0" autoPict="0">
                <anchor moveWithCells="1">
                  <from>
                    <xdr:col>7</xdr:col>
                    <xdr:colOff>190500</xdr:colOff>
                    <xdr:row>19</xdr:row>
                    <xdr:rowOff>177800</xdr:rowOff>
                  </from>
                  <to>
                    <xdr:col>7</xdr:col>
                    <xdr:colOff>2400300</xdr:colOff>
                    <xdr:row>19</xdr:row>
                    <xdr:rowOff>520700</xdr:rowOff>
                  </to>
                </anchor>
              </controlPr>
            </control>
          </mc:Choice>
        </mc:AlternateContent>
        <mc:AlternateContent xmlns:mc="http://schemas.openxmlformats.org/markup-compatibility/2006">
          <mc:Choice Requires="x14">
            <control shapeId="4116" r:id="rId9" name="Drop Down 20">
              <controlPr defaultSize="0" autoLine="0" autoPict="0">
                <anchor moveWithCells="1">
                  <from>
                    <xdr:col>7</xdr:col>
                    <xdr:colOff>190500</xdr:colOff>
                    <xdr:row>20</xdr:row>
                    <xdr:rowOff>177800</xdr:rowOff>
                  </from>
                  <to>
                    <xdr:col>7</xdr:col>
                    <xdr:colOff>2400300</xdr:colOff>
                    <xdr:row>20</xdr:row>
                    <xdr:rowOff>520700</xdr:rowOff>
                  </to>
                </anchor>
              </controlPr>
            </control>
          </mc:Choice>
        </mc:AlternateContent>
        <mc:AlternateContent xmlns:mc="http://schemas.openxmlformats.org/markup-compatibility/2006">
          <mc:Choice Requires="x14">
            <control shapeId="4117" r:id="rId10" name="Drop Down 21">
              <controlPr defaultSize="0" autoLine="0" autoPict="0">
                <anchor moveWithCells="1">
                  <from>
                    <xdr:col>7</xdr:col>
                    <xdr:colOff>190500</xdr:colOff>
                    <xdr:row>21</xdr:row>
                    <xdr:rowOff>215900</xdr:rowOff>
                  </from>
                  <to>
                    <xdr:col>7</xdr:col>
                    <xdr:colOff>2400300</xdr:colOff>
                    <xdr:row>21</xdr:row>
                    <xdr:rowOff>546100</xdr:rowOff>
                  </to>
                </anchor>
              </controlPr>
            </control>
          </mc:Choice>
        </mc:AlternateContent>
        <mc:AlternateContent xmlns:mc="http://schemas.openxmlformats.org/markup-compatibility/2006">
          <mc:Choice Requires="x14">
            <control shapeId="4118" r:id="rId11" name="Drop Down 22">
              <controlPr defaultSize="0" autoLine="0" autoPict="0">
                <anchor moveWithCells="1">
                  <from>
                    <xdr:col>7</xdr:col>
                    <xdr:colOff>190500</xdr:colOff>
                    <xdr:row>23</xdr:row>
                    <xdr:rowOff>190500</xdr:rowOff>
                  </from>
                  <to>
                    <xdr:col>7</xdr:col>
                    <xdr:colOff>2400300</xdr:colOff>
                    <xdr:row>23</xdr:row>
                    <xdr:rowOff>533400</xdr:rowOff>
                  </to>
                </anchor>
              </controlPr>
            </control>
          </mc:Choice>
        </mc:AlternateContent>
        <mc:AlternateContent xmlns:mc="http://schemas.openxmlformats.org/markup-compatibility/2006">
          <mc:Choice Requires="x14">
            <control shapeId="4119" r:id="rId12" name="Drop Down 23">
              <controlPr defaultSize="0" autoLine="0" autoPict="0">
                <anchor moveWithCells="1">
                  <from>
                    <xdr:col>7</xdr:col>
                    <xdr:colOff>190500</xdr:colOff>
                    <xdr:row>24</xdr:row>
                    <xdr:rowOff>177800</xdr:rowOff>
                  </from>
                  <to>
                    <xdr:col>7</xdr:col>
                    <xdr:colOff>2400300</xdr:colOff>
                    <xdr:row>24</xdr:row>
                    <xdr:rowOff>520700</xdr:rowOff>
                  </to>
                </anchor>
              </controlPr>
            </control>
          </mc:Choice>
        </mc:AlternateContent>
        <mc:AlternateContent xmlns:mc="http://schemas.openxmlformats.org/markup-compatibility/2006">
          <mc:Choice Requires="x14">
            <control shapeId="4120" r:id="rId13" name="Drop Down 24">
              <controlPr defaultSize="0" autoLine="0" autoPict="0">
                <anchor moveWithCells="1">
                  <from>
                    <xdr:col>7</xdr:col>
                    <xdr:colOff>190500</xdr:colOff>
                    <xdr:row>25</xdr:row>
                    <xdr:rowOff>190500</xdr:rowOff>
                  </from>
                  <to>
                    <xdr:col>7</xdr:col>
                    <xdr:colOff>2400300</xdr:colOff>
                    <xdr:row>25</xdr:row>
                    <xdr:rowOff>546100</xdr:rowOff>
                  </to>
                </anchor>
              </controlPr>
            </control>
          </mc:Choice>
        </mc:AlternateContent>
        <mc:AlternateContent xmlns:mc="http://schemas.openxmlformats.org/markup-compatibility/2006">
          <mc:Choice Requires="x14">
            <control shapeId="4121" r:id="rId14" name="Drop Down 25">
              <controlPr defaultSize="0" autoLine="0" autoPict="0">
                <anchor moveWithCells="1">
                  <from>
                    <xdr:col>7</xdr:col>
                    <xdr:colOff>190500</xdr:colOff>
                    <xdr:row>32</xdr:row>
                    <xdr:rowOff>203200</xdr:rowOff>
                  </from>
                  <to>
                    <xdr:col>7</xdr:col>
                    <xdr:colOff>2400300</xdr:colOff>
                    <xdr:row>32</xdr:row>
                    <xdr:rowOff>533400</xdr:rowOff>
                  </to>
                </anchor>
              </controlPr>
            </control>
          </mc:Choice>
        </mc:AlternateContent>
        <mc:AlternateContent xmlns:mc="http://schemas.openxmlformats.org/markup-compatibility/2006">
          <mc:Choice Requires="x14">
            <control shapeId="4122" r:id="rId15" name="Drop Down 26">
              <controlPr defaultSize="0" autoLine="0" autoPict="0">
                <anchor moveWithCells="1">
                  <from>
                    <xdr:col>7</xdr:col>
                    <xdr:colOff>190500</xdr:colOff>
                    <xdr:row>31</xdr:row>
                    <xdr:rowOff>177800</xdr:rowOff>
                  </from>
                  <to>
                    <xdr:col>7</xdr:col>
                    <xdr:colOff>2400300</xdr:colOff>
                    <xdr:row>31</xdr:row>
                    <xdr:rowOff>520700</xdr:rowOff>
                  </to>
                </anchor>
              </controlPr>
            </control>
          </mc:Choice>
        </mc:AlternateContent>
        <mc:AlternateContent xmlns:mc="http://schemas.openxmlformats.org/markup-compatibility/2006">
          <mc:Choice Requires="x14">
            <control shapeId="4123" r:id="rId16" name="Drop Down 27">
              <controlPr defaultSize="0" autoLine="0" autoPict="0">
                <anchor moveWithCells="1">
                  <from>
                    <xdr:col>7</xdr:col>
                    <xdr:colOff>190500</xdr:colOff>
                    <xdr:row>27</xdr:row>
                    <xdr:rowOff>177800</xdr:rowOff>
                  </from>
                  <to>
                    <xdr:col>7</xdr:col>
                    <xdr:colOff>2400300</xdr:colOff>
                    <xdr:row>27</xdr:row>
                    <xdr:rowOff>520700</xdr:rowOff>
                  </to>
                </anchor>
              </controlPr>
            </control>
          </mc:Choice>
        </mc:AlternateContent>
        <mc:AlternateContent xmlns:mc="http://schemas.openxmlformats.org/markup-compatibility/2006">
          <mc:Choice Requires="x14">
            <control shapeId="4124" r:id="rId17" name="Drop Down 28">
              <controlPr defaultSize="0" autoLine="0" autoPict="0">
                <anchor moveWithCells="1">
                  <from>
                    <xdr:col>7</xdr:col>
                    <xdr:colOff>190500</xdr:colOff>
                    <xdr:row>29</xdr:row>
                    <xdr:rowOff>190500</xdr:rowOff>
                  </from>
                  <to>
                    <xdr:col>7</xdr:col>
                    <xdr:colOff>2400300</xdr:colOff>
                    <xdr:row>29</xdr:row>
                    <xdr:rowOff>533400</xdr:rowOff>
                  </to>
                </anchor>
              </controlPr>
            </control>
          </mc:Choice>
        </mc:AlternateContent>
        <mc:AlternateContent xmlns:mc="http://schemas.openxmlformats.org/markup-compatibility/2006">
          <mc:Choice Requires="x14">
            <control shapeId="4125" r:id="rId18" name="Drop Down 29">
              <controlPr defaultSize="0" autoLine="0" autoPict="0">
                <anchor moveWithCells="1">
                  <from>
                    <xdr:col>7</xdr:col>
                    <xdr:colOff>190500</xdr:colOff>
                    <xdr:row>50</xdr:row>
                    <xdr:rowOff>177800</xdr:rowOff>
                  </from>
                  <to>
                    <xdr:col>7</xdr:col>
                    <xdr:colOff>2400300</xdr:colOff>
                    <xdr:row>50</xdr:row>
                    <xdr:rowOff>520700</xdr:rowOff>
                  </to>
                </anchor>
              </controlPr>
            </control>
          </mc:Choice>
        </mc:AlternateContent>
        <mc:AlternateContent xmlns:mc="http://schemas.openxmlformats.org/markup-compatibility/2006">
          <mc:Choice Requires="x14">
            <control shapeId="4126" r:id="rId19" name="Drop Down 30">
              <controlPr defaultSize="0" autoLine="0" autoPict="0">
                <anchor moveWithCells="1">
                  <from>
                    <xdr:col>7</xdr:col>
                    <xdr:colOff>190500</xdr:colOff>
                    <xdr:row>52</xdr:row>
                    <xdr:rowOff>203200</xdr:rowOff>
                  </from>
                  <to>
                    <xdr:col>7</xdr:col>
                    <xdr:colOff>2400300</xdr:colOff>
                    <xdr:row>52</xdr:row>
                    <xdr:rowOff>533400</xdr:rowOff>
                  </to>
                </anchor>
              </controlPr>
            </control>
          </mc:Choice>
        </mc:AlternateContent>
        <mc:AlternateContent xmlns:mc="http://schemas.openxmlformats.org/markup-compatibility/2006">
          <mc:Choice Requires="x14">
            <control shapeId="4127" r:id="rId20" name="Drop Down 31">
              <controlPr defaultSize="0" autoLine="0" autoPict="0">
                <anchor moveWithCells="1">
                  <from>
                    <xdr:col>7</xdr:col>
                    <xdr:colOff>190500</xdr:colOff>
                    <xdr:row>54</xdr:row>
                    <xdr:rowOff>190500</xdr:rowOff>
                  </from>
                  <to>
                    <xdr:col>7</xdr:col>
                    <xdr:colOff>2400300</xdr:colOff>
                    <xdr:row>54</xdr:row>
                    <xdr:rowOff>533400</xdr:rowOff>
                  </to>
                </anchor>
              </controlPr>
            </control>
          </mc:Choice>
        </mc:AlternateContent>
        <mc:AlternateContent xmlns:mc="http://schemas.openxmlformats.org/markup-compatibility/2006">
          <mc:Choice Requires="x14">
            <control shapeId="4128" r:id="rId21" name="Drop Down 32">
              <controlPr defaultSize="0" autoLine="0" autoPict="0">
                <anchor moveWithCells="1">
                  <from>
                    <xdr:col>7</xdr:col>
                    <xdr:colOff>190500</xdr:colOff>
                    <xdr:row>57</xdr:row>
                    <xdr:rowOff>203200</xdr:rowOff>
                  </from>
                  <to>
                    <xdr:col>7</xdr:col>
                    <xdr:colOff>2400300</xdr:colOff>
                    <xdr:row>57</xdr:row>
                    <xdr:rowOff>533400</xdr:rowOff>
                  </to>
                </anchor>
              </controlPr>
            </control>
          </mc:Choice>
        </mc:AlternateContent>
        <mc:AlternateContent xmlns:mc="http://schemas.openxmlformats.org/markup-compatibility/2006">
          <mc:Choice Requires="x14">
            <control shapeId="4129" r:id="rId22" name="Drop Down 33">
              <controlPr defaultSize="0" autoLine="0" autoPict="0">
                <anchor moveWithCells="1">
                  <from>
                    <xdr:col>7</xdr:col>
                    <xdr:colOff>190500</xdr:colOff>
                    <xdr:row>58</xdr:row>
                    <xdr:rowOff>177800</xdr:rowOff>
                  </from>
                  <to>
                    <xdr:col>7</xdr:col>
                    <xdr:colOff>2400300</xdr:colOff>
                    <xdr:row>58</xdr:row>
                    <xdr:rowOff>533400</xdr:rowOff>
                  </to>
                </anchor>
              </controlPr>
            </control>
          </mc:Choice>
        </mc:AlternateContent>
        <mc:AlternateContent xmlns:mc="http://schemas.openxmlformats.org/markup-compatibility/2006">
          <mc:Choice Requires="x14">
            <control shapeId="4130" r:id="rId23" name="Drop Down 34">
              <controlPr defaultSize="0" autoLine="0" autoPict="0">
                <anchor moveWithCells="1">
                  <from>
                    <xdr:col>7</xdr:col>
                    <xdr:colOff>190500</xdr:colOff>
                    <xdr:row>63</xdr:row>
                    <xdr:rowOff>177800</xdr:rowOff>
                  </from>
                  <to>
                    <xdr:col>7</xdr:col>
                    <xdr:colOff>2400300</xdr:colOff>
                    <xdr:row>63</xdr:row>
                    <xdr:rowOff>520700</xdr:rowOff>
                  </to>
                </anchor>
              </controlPr>
            </control>
          </mc:Choice>
        </mc:AlternateContent>
        <mc:AlternateContent xmlns:mc="http://schemas.openxmlformats.org/markup-compatibility/2006">
          <mc:Choice Requires="x14">
            <control shapeId="4131" r:id="rId24" name="Drop Down 35">
              <controlPr defaultSize="0" autoLine="0" autoPict="0">
                <anchor moveWithCells="1">
                  <from>
                    <xdr:col>7</xdr:col>
                    <xdr:colOff>190500</xdr:colOff>
                    <xdr:row>59</xdr:row>
                    <xdr:rowOff>177800</xdr:rowOff>
                  </from>
                  <to>
                    <xdr:col>7</xdr:col>
                    <xdr:colOff>2400300</xdr:colOff>
                    <xdr:row>59</xdr:row>
                    <xdr:rowOff>520700</xdr:rowOff>
                  </to>
                </anchor>
              </controlPr>
            </control>
          </mc:Choice>
        </mc:AlternateContent>
        <mc:AlternateContent xmlns:mc="http://schemas.openxmlformats.org/markup-compatibility/2006">
          <mc:Choice Requires="x14">
            <control shapeId="4132" r:id="rId25" name="Drop Down 36">
              <controlPr defaultSize="0" autoLine="0" autoPict="0">
                <anchor moveWithCells="1">
                  <from>
                    <xdr:col>7</xdr:col>
                    <xdr:colOff>190500</xdr:colOff>
                    <xdr:row>60</xdr:row>
                    <xdr:rowOff>177800</xdr:rowOff>
                  </from>
                  <to>
                    <xdr:col>7</xdr:col>
                    <xdr:colOff>2400300</xdr:colOff>
                    <xdr:row>60</xdr:row>
                    <xdr:rowOff>520700</xdr:rowOff>
                  </to>
                </anchor>
              </controlPr>
            </control>
          </mc:Choice>
        </mc:AlternateContent>
        <mc:AlternateContent xmlns:mc="http://schemas.openxmlformats.org/markup-compatibility/2006">
          <mc:Choice Requires="x14">
            <control shapeId="4133" r:id="rId26" name="Drop Down 37">
              <controlPr defaultSize="0" autoLine="0" autoPict="0">
                <anchor moveWithCells="1">
                  <from>
                    <xdr:col>7</xdr:col>
                    <xdr:colOff>190500</xdr:colOff>
                    <xdr:row>61</xdr:row>
                    <xdr:rowOff>177800</xdr:rowOff>
                  </from>
                  <to>
                    <xdr:col>7</xdr:col>
                    <xdr:colOff>2400300</xdr:colOff>
                    <xdr:row>61</xdr:row>
                    <xdr:rowOff>533400</xdr:rowOff>
                  </to>
                </anchor>
              </controlPr>
            </control>
          </mc:Choice>
        </mc:AlternateContent>
        <mc:AlternateContent xmlns:mc="http://schemas.openxmlformats.org/markup-compatibility/2006">
          <mc:Choice Requires="x14">
            <control shapeId="4143" r:id="rId27" name="Drop Down 47">
              <controlPr defaultSize="0" autoLine="0" autoPict="0">
                <anchor moveWithCells="1">
                  <from>
                    <xdr:col>7</xdr:col>
                    <xdr:colOff>190500</xdr:colOff>
                    <xdr:row>36</xdr:row>
                    <xdr:rowOff>177800</xdr:rowOff>
                  </from>
                  <to>
                    <xdr:col>7</xdr:col>
                    <xdr:colOff>2400300</xdr:colOff>
                    <xdr:row>36</xdr:row>
                    <xdr:rowOff>520700</xdr:rowOff>
                  </to>
                </anchor>
              </controlPr>
            </control>
          </mc:Choice>
        </mc:AlternateContent>
        <mc:AlternateContent xmlns:mc="http://schemas.openxmlformats.org/markup-compatibility/2006">
          <mc:Choice Requires="x14">
            <control shapeId="4144" r:id="rId28" name="Drop Down 48">
              <controlPr defaultSize="0" autoLine="0" autoPict="0">
                <anchor moveWithCells="1">
                  <from>
                    <xdr:col>7</xdr:col>
                    <xdr:colOff>190500</xdr:colOff>
                    <xdr:row>38</xdr:row>
                    <xdr:rowOff>177800</xdr:rowOff>
                  </from>
                  <to>
                    <xdr:col>7</xdr:col>
                    <xdr:colOff>2400300</xdr:colOff>
                    <xdr:row>38</xdr:row>
                    <xdr:rowOff>508000</xdr:rowOff>
                  </to>
                </anchor>
              </controlPr>
            </control>
          </mc:Choice>
        </mc:AlternateContent>
        <mc:AlternateContent xmlns:mc="http://schemas.openxmlformats.org/markup-compatibility/2006">
          <mc:Choice Requires="x14">
            <control shapeId="4145" r:id="rId29" name="Drop Down 49">
              <controlPr defaultSize="0" autoLine="0" autoPict="0">
                <anchor moveWithCells="1">
                  <from>
                    <xdr:col>7</xdr:col>
                    <xdr:colOff>190500</xdr:colOff>
                    <xdr:row>39</xdr:row>
                    <xdr:rowOff>190500</xdr:rowOff>
                  </from>
                  <to>
                    <xdr:col>7</xdr:col>
                    <xdr:colOff>2400300</xdr:colOff>
                    <xdr:row>39</xdr:row>
                    <xdr:rowOff>533400</xdr:rowOff>
                  </to>
                </anchor>
              </controlPr>
            </control>
          </mc:Choice>
        </mc:AlternateContent>
        <mc:AlternateContent xmlns:mc="http://schemas.openxmlformats.org/markup-compatibility/2006">
          <mc:Choice Requires="x14">
            <control shapeId="4146" r:id="rId30" name="Drop Down 50">
              <controlPr defaultSize="0" autoLine="0" autoPict="0">
                <anchor moveWithCells="1">
                  <from>
                    <xdr:col>7</xdr:col>
                    <xdr:colOff>190500</xdr:colOff>
                    <xdr:row>41</xdr:row>
                    <xdr:rowOff>190500</xdr:rowOff>
                  </from>
                  <to>
                    <xdr:col>7</xdr:col>
                    <xdr:colOff>2400300</xdr:colOff>
                    <xdr:row>41</xdr:row>
                    <xdr:rowOff>520700</xdr:rowOff>
                  </to>
                </anchor>
              </controlPr>
            </control>
          </mc:Choice>
        </mc:AlternateContent>
        <mc:AlternateContent xmlns:mc="http://schemas.openxmlformats.org/markup-compatibility/2006">
          <mc:Choice Requires="x14">
            <control shapeId="4147" r:id="rId31" name="Drop Down 51">
              <controlPr defaultSize="0" autoLine="0" autoPict="0">
                <anchor moveWithCells="1">
                  <from>
                    <xdr:col>7</xdr:col>
                    <xdr:colOff>190500</xdr:colOff>
                    <xdr:row>48</xdr:row>
                    <xdr:rowOff>177800</xdr:rowOff>
                  </from>
                  <to>
                    <xdr:col>7</xdr:col>
                    <xdr:colOff>2400300</xdr:colOff>
                    <xdr:row>48</xdr:row>
                    <xdr:rowOff>533400</xdr:rowOff>
                  </to>
                </anchor>
              </controlPr>
            </control>
          </mc:Choice>
        </mc:AlternateContent>
        <mc:AlternateContent xmlns:mc="http://schemas.openxmlformats.org/markup-compatibility/2006">
          <mc:Choice Requires="x14">
            <control shapeId="4148" r:id="rId32" name="Drop Down 52">
              <controlPr defaultSize="0" autoLine="0" autoPict="0">
                <anchor moveWithCells="1">
                  <from>
                    <xdr:col>7</xdr:col>
                    <xdr:colOff>190500</xdr:colOff>
                    <xdr:row>44</xdr:row>
                    <xdr:rowOff>177800</xdr:rowOff>
                  </from>
                  <to>
                    <xdr:col>7</xdr:col>
                    <xdr:colOff>2400300</xdr:colOff>
                    <xdr:row>44</xdr:row>
                    <xdr:rowOff>520700</xdr:rowOff>
                  </to>
                </anchor>
              </controlPr>
            </control>
          </mc:Choice>
        </mc:AlternateContent>
        <mc:AlternateContent xmlns:mc="http://schemas.openxmlformats.org/markup-compatibility/2006">
          <mc:Choice Requires="x14">
            <control shapeId="4149" r:id="rId33" name="Drop Down 53">
              <controlPr defaultSize="0" autoLine="0" autoPict="0">
                <anchor moveWithCells="1">
                  <from>
                    <xdr:col>7</xdr:col>
                    <xdr:colOff>190500</xdr:colOff>
                    <xdr:row>45</xdr:row>
                    <xdr:rowOff>177800</xdr:rowOff>
                  </from>
                  <to>
                    <xdr:col>7</xdr:col>
                    <xdr:colOff>2400300</xdr:colOff>
                    <xdr:row>45</xdr:row>
                    <xdr:rowOff>520700</xdr:rowOff>
                  </to>
                </anchor>
              </controlPr>
            </control>
          </mc:Choice>
        </mc:AlternateContent>
        <mc:AlternateContent xmlns:mc="http://schemas.openxmlformats.org/markup-compatibility/2006">
          <mc:Choice Requires="x14">
            <control shapeId="4150" r:id="rId34" name="Drop Down 54">
              <controlPr defaultSize="0" autoLine="0" autoPict="0">
                <anchor moveWithCells="1">
                  <from>
                    <xdr:col>7</xdr:col>
                    <xdr:colOff>190500</xdr:colOff>
                    <xdr:row>46</xdr:row>
                    <xdr:rowOff>177800</xdr:rowOff>
                  </from>
                  <to>
                    <xdr:col>7</xdr:col>
                    <xdr:colOff>2400300</xdr:colOff>
                    <xdr:row>46</xdr:row>
                    <xdr:rowOff>520700</xdr:rowOff>
                  </to>
                </anchor>
              </controlPr>
            </control>
          </mc:Choice>
        </mc:AlternateContent>
        <mc:AlternateContent xmlns:mc="http://schemas.openxmlformats.org/markup-compatibility/2006">
          <mc:Choice Requires="x14">
            <control shapeId="4151" r:id="rId35" name="Drop Down 55">
              <controlPr defaultSize="0" autoLine="0" autoPict="0">
                <anchor moveWithCells="1">
                  <from>
                    <xdr:col>7</xdr:col>
                    <xdr:colOff>190500</xdr:colOff>
                    <xdr:row>47</xdr:row>
                    <xdr:rowOff>177800</xdr:rowOff>
                  </from>
                  <to>
                    <xdr:col>7</xdr:col>
                    <xdr:colOff>2400300</xdr:colOff>
                    <xdr:row>47</xdr:row>
                    <xdr:rowOff>533400</xdr:rowOff>
                  </to>
                </anchor>
              </controlPr>
            </control>
          </mc:Choice>
        </mc:AlternateContent>
        <mc:AlternateContent xmlns:mc="http://schemas.openxmlformats.org/markup-compatibility/2006">
          <mc:Choice Requires="x14">
            <control shapeId="4152" r:id="rId36" name="Drop Down 56">
              <controlPr defaultSize="0" autoLine="0" autoPict="0">
                <anchor moveWithCells="1">
                  <from>
                    <xdr:col>7</xdr:col>
                    <xdr:colOff>190500</xdr:colOff>
                    <xdr:row>88</xdr:row>
                    <xdr:rowOff>190500</xdr:rowOff>
                  </from>
                  <to>
                    <xdr:col>7</xdr:col>
                    <xdr:colOff>2400300</xdr:colOff>
                    <xdr:row>88</xdr:row>
                    <xdr:rowOff>533400</xdr:rowOff>
                  </to>
                </anchor>
              </controlPr>
            </control>
          </mc:Choice>
        </mc:AlternateContent>
        <mc:AlternateContent xmlns:mc="http://schemas.openxmlformats.org/markup-compatibility/2006">
          <mc:Choice Requires="x14">
            <control shapeId="4153" r:id="rId37" name="Drop Down 57">
              <controlPr defaultSize="0" autoLine="0" autoPict="0">
                <anchor moveWithCells="1">
                  <from>
                    <xdr:col>7</xdr:col>
                    <xdr:colOff>190500</xdr:colOff>
                    <xdr:row>87</xdr:row>
                    <xdr:rowOff>177800</xdr:rowOff>
                  </from>
                  <to>
                    <xdr:col>7</xdr:col>
                    <xdr:colOff>2400300</xdr:colOff>
                    <xdr:row>87</xdr:row>
                    <xdr:rowOff>508000</xdr:rowOff>
                  </to>
                </anchor>
              </controlPr>
            </control>
          </mc:Choice>
        </mc:AlternateContent>
        <mc:AlternateContent xmlns:mc="http://schemas.openxmlformats.org/markup-compatibility/2006">
          <mc:Choice Requires="x14">
            <control shapeId="4154" r:id="rId38" name="Drop Down 58">
              <controlPr defaultSize="0" autoLine="0" autoPict="0">
                <anchor moveWithCells="1">
                  <from>
                    <xdr:col>7</xdr:col>
                    <xdr:colOff>190500</xdr:colOff>
                    <xdr:row>90</xdr:row>
                    <xdr:rowOff>177800</xdr:rowOff>
                  </from>
                  <to>
                    <xdr:col>7</xdr:col>
                    <xdr:colOff>2400300</xdr:colOff>
                    <xdr:row>90</xdr:row>
                    <xdr:rowOff>533400</xdr:rowOff>
                  </to>
                </anchor>
              </controlPr>
            </control>
          </mc:Choice>
        </mc:AlternateContent>
        <mc:AlternateContent xmlns:mc="http://schemas.openxmlformats.org/markup-compatibility/2006">
          <mc:Choice Requires="x14">
            <control shapeId="4155" r:id="rId39" name="Drop Down 59">
              <controlPr defaultSize="0" autoLine="0" autoPict="0">
                <anchor moveWithCells="1">
                  <from>
                    <xdr:col>7</xdr:col>
                    <xdr:colOff>190500</xdr:colOff>
                    <xdr:row>92</xdr:row>
                    <xdr:rowOff>190500</xdr:rowOff>
                  </from>
                  <to>
                    <xdr:col>7</xdr:col>
                    <xdr:colOff>2400300</xdr:colOff>
                    <xdr:row>92</xdr:row>
                    <xdr:rowOff>520700</xdr:rowOff>
                  </to>
                </anchor>
              </controlPr>
            </control>
          </mc:Choice>
        </mc:AlternateContent>
        <mc:AlternateContent xmlns:mc="http://schemas.openxmlformats.org/markup-compatibility/2006">
          <mc:Choice Requires="x14">
            <control shapeId="4156" r:id="rId40" name="Drop Down 60">
              <controlPr defaultSize="0" autoLine="0" autoPict="0">
                <anchor moveWithCells="1">
                  <from>
                    <xdr:col>7</xdr:col>
                    <xdr:colOff>190500</xdr:colOff>
                    <xdr:row>93</xdr:row>
                    <xdr:rowOff>177800</xdr:rowOff>
                  </from>
                  <to>
                    <xdr:col>7</xdr:col>
                    <xdr:colOff>2400300</xdr:colOff>
                    <xdr:row>93</xdr:row>
                    <xdr:rowOff>533400</xdr:rowOff>
                  </to>
                </anchor>
              </controlPr>
            </control>
          </mc:Choice>
        </mc:AlternateContent>
        <mc:AlternateContent xmlns:mc="http://schemas.openxmlformats.org/markup-compatibility/2006">
          <mc:Choice Requires="x14">
            <control shapeId="4157" r:id="rId41" name="Drop Down 61">
              <controlPr defaultSize="0" autoLine="0" autoPict="0">
                <anchor moveWithCells="1">
                  <from>
                    <xdr:col>7</xdr:col>
                    <xdr:colOff>190500</xdr:colOff>
                    <xdr:row>94</xdr:row>
                    <xdr:rowOff>177800</xdr:rowOff>
                  </from>
                  <to>
                    <xdr:col>7</xdr:col>
                    <xdr:colOff>2400300</xdr:colOff>
                    <xdr:row>94</xdr:row>
                    <xdr:rowOff>520700</xdr:rowOff>
                  </to>
                </anchor>
              </controlPr>
            </control>
          </mc:Choice>
        </mc:AlternateContent>
        <mc:AlternateContent xmlns:mc="http://schemas.openxmlformats.org/markup-compatibility/2006">
          <mc:Choice Requires="x14">
            <control shapeId="4158" r:id="rId42" name="Drop Down 62">
              <controlPr defaultSize="0" autoLine="0" autoPict="0">
                <anchor moveWithCells="1">
                  <from>
                    <xdr:col>7</xdr:col>
                    <xdr:colOff>190500</xdr:colOff>
                    <xdr:row>95</xdr:row>
                    <xdr:rowOff>177800</xdr:rowOff>
                  </from>
                  <to>
                    <xdr:col>7</xdr:col>
                    <xdr:colOff>2400300</xdr:colOff>
                    <xdr:row>95</xdr:row>
                    <xdr:rowOff>520700</xdr:rowOff>
                  </to>
                </anchor>
              </controlPr>
            </control>
          </mc:Choice>
        </mc:AlternateContent>
        <mc:AlternateContent xmlns:mc="http://schemas.openxmlformats.org/markup-compatibility/2006">
          <mc:Choice Requires="x14">
            <control shapeId="4159" r:id="rId43" name="Drop Down 63">
              <controlPr defaultSize="0" autoLine="0" autoPict="0">
                <anchor moveWithCells="1">
                  <from>
                    <xdr:col>7</xdr:col>
                    <xdr:colOff>190500</xdr:colOff>
                    <xdr:row>96</xdr:row>
                    <xdr:rowOff>190500</xdr:rowOff>
                  </from>
                  <to>
                    <xdr:col>7</xdr:col>
                    <xdr:colOff>2400300</xdr:colOff>
                    <xdr:row>96</xdr:row>
                    <xdr:rowOff>533400</xdr:rowOff>
                  </to>
                </anchor>
              </controlPr>
            </control>
          </mc:Choice>
        </mc:AlternateContent>
        <mc:AlternateContent xmlns:mc="http://schemas.openxmlformats.org/markup-compatibility/2006">
          <mc:Choice Requires="x14">
            <control shapeId="4160" r:id="rId44" name="Drop Down 64">
              <controlPr defaultSize="0" autoLine="0" autoPict="0">
                <anchor moveWithCells="1">
                  <from>
                    <xdr:col>7</xdr:col>
                    <xdr:colOff>190500</xdr:colOff>
                    <xdr:row>64</xdr:row>
                    <xdr:rowOff>177800</xdr:rowOff>
                  </from>
                  <to>
                    <xdr:col>7</xdr:col>
                    <xdr:colOff>2400300</xdr:colOff>
                    <xdr:row>64</xdr:row>
                    <xdr:rowOff>533400</xdr:rowOff>
                  </to>
                </anchor>
              </controlPr>
            </control>
          </mc:Choice>
        </mc:AlternateContent>
        <mc:AlternateContent xmlns:mc="http://schemas.openxmlformats.org/markup-compatibility/2006">
          <mc:Choice Requires="x14">
            <control shapeId="4161" r:id="rId45" name="Drop Down 65">
              <controlPr defaultSize="0" autoLine="0" autoPict="0">
                <anchor moveWithCells="1">
                  <from>
                    <xdr:col>7</xdr:col>
                    <xdr:colOff>190500</xdr:colOff>
                    <xdr:row>77</xdr:row>
                    <xdr:rowOff>177800</xdr:rowOff>
                  </from>
                  <to>
                    <xdr:col>7</xdr:col>
                    <xdr:colOff>2400300</xdr:colOff>
                    <xdr:row>77</xdr:row>
                    <xdr:rowOff>520700</xdr:rowOff>
                  </to>
                </anchor>
              </controlPr>
            </control>
          </mc:Choice>
        </mc:AlternateContent>
        <mc:AlternateContent xmlns:mc="http://schemas.openxmlformats.org/markup-compatibility/2006">
          <mc:Choice Requires="x14">
            <control shapeId="4162" r:id="rId46" name="Drop Down 66">
              <controlPr defaultSize="0" autoLine="0" autoPict="0">
                <anchor moveWithCells="1">
                  <from>
                    <xdr:col>7</xdr:col>
                    <xdr:colOff>190500</xdr:colOff>
                    <xdr:row>78</xdr:row>
                    <xdr:rowOff>177800</xdr:rowOff>
                  </from>
                  <to>
                    <xdr:col>7</xdr:col>
                    <xdr:colOff>2400300</xdr:colOff>
                    <xdr:row>78</xdr:row>
                    <xdr:rowOff>508000</xdr:rowOff>
                  </to>
                </anchor>
              </controlPr>
            </control>
          </mc:Choice>
        </mc:AlternateContent>
        <mc:AlternateContent xmlns:mc="http://schemas.openxmlformats.org/markup-compatibility/2006">
          <mc:Choice Requires="x14">
            <control shapeId="4164" r:id="rId47" name="Drop Down 68">
              <controlPr defaultSize="0" autoLine="0" autoPict="0">
                <anchor moveWithCells="1">
                  <from>
                    <xdr:col>7</xdr:col>
                    <xdr:colOff>190500</xdr:colOff>
                    <xdr:row>79</xdr:row>
                    <xdr:rowOff>190500</xdr:rowOff>
                  </from>
                  <to>
                    <xdr:col>7</xdr:col>
                    <xdr:colOff>2400300</xdr:colOff>
                    <xdr:row>79</xdr:row>
                    <xdr:rowOff>508000</xdr:rowOff>
                  </to>
                </anchor>
              </controlPr>
            </control>
          </mc:Choice>
        </mc:AlternateContent>
        <mc:AlternateContent xmlns:mc="http://schemas.openxmlformats.org/markup-compatibility/2006">
          <mc:Choice Requires="x14">
            <control shapeId="4165" r:id="rId48" name="Drop Down 69">
              <controlPr defaultSize="0" autoLine="0" autoPict="0">
                <anchor moveWithCells="1">
                  <from>
                    <xdr:col>7</xdr:col>
                    <xdr:colOff>190500</xdr:colOff>
                    <xdr:row>80</xdr:row>
                    <xdr:rowOff>177800</xdr:rowOff>
                  </from>
                  <to>
                    <xdr:col>7</xdr:col>
                    <xdr:colOff>2400300</xdr:colOff>
                    <xdr:row>80</xdr:row>
                    <xdr:rowOff>533400</xdr:rowOff>
                  </to>
                </anchor>
              </controlPr>
            </control>
          </mc:Choice>
        </mc:AlternateContent>
        <mc:AlternateContent xmlns:mc="http://schemas.openxmlformats.org/markup-compatibility/2006">
          <mc:Choice Requires="x14">
            <control shapeId="4166" r:id="rId49" name="Drop Down 70">
              <controlPr defaultSize="0" autoLine="0" autoPict="0">
                <anchor moveWithCells="1">
                  <from>
                    <xdr:col>7</xdr:col>
                    <xdr:colOff>190500</xdr:colOff>
                    <xdr:row>81</xdr:row>
                    <xdr:rowOff>190500</xdr:rowOff>
                  </from>
                  <to>
                    <xdr:col>7</xdr:col>
                    <xdr:colOff>2400300</xdr:colOff>
                    <xdr:row>81</xdr:row>
                    <xdr:rowOff>533400</xdr:rowOff>
                  </to>
                </anchor>
              </controlPr>
            </control>
          </mc:Choice>
        </mc:AlternateContent>
        <mc:AlternateContent xmlns:mc="http://schemas.openxmlformats.org/markup-compatibility/2006">
          <mc:Choice Requires="x14">
            <control shapeId="4167" r:id="rId50" name="Drop Down 71">
              <controlPr defaultSize="0" autoLine="0" autoPict="0">
                <anchor moveWithCells="1">
                  <from>
                    <xdr:col>7</xdr:col>
                    <xdr:colOff>190500</xdr:colOff>
                    <xdr:row>82</xdr:row>
                    <xdr:rowOff>177800</xdr:rowOff>
                  </from>
                  <to>
                    <xdr:col>7</xdr:col>
                    <xdr:colOff>2400300</xdr:colOff>
                    <xdr:row>82</xdr:row>
                    <xdr:rowOff>520700</xdr:rowOff>
                  </to>
                </anchor>
              </controlPr>
            </control>
          </mc:Choice>
        </mc:AlternateContent>
        <mc:AlternateContent xmlns:mc="http://schemas.openxmlformats.org/markup-compatibility/2006">
          <mc:Choice Requires="x14">
            <control shapeId="4168" r:id="rId51" name="Drop Down 72">
              <controlPr defaultSize="0" autoLine="0" autoPict="0">
                <anchor moveWithCells="1">
                  <from>
                    <xdr:col>7</xdr:col>
                    <xdr:colOff>190500</xdr:colOff>
                    <xdr:row>83</xdr:row>
                    <xdr:rowOff>203200</xdr:rowOff>
                  </from>
                  <to>
                    <xdr:col>7</xdr:col>
                    <xdr:colOff>2400300</xdr:colOff>
                    <xdr:row>83</xdr:row>
                    <xdr:rowOff>546100</xdr:rowOff>
                  </to>
                </anchor>
              </controlPr>
            </control>
          </mc:Choice>
        </mc:AlternateContent>
        <mc:AlternateContent xmlns:mc="http://schemas.openxmlformats.org/markup-compatibility/2006">
          <mc:Choice Requires="x14">
            <control shapeId="4169" r:id="rId52" name="Drop Down 73">
              <controlPr defaultSize="0" autoLine="0" autoPict="0">
                <anchor moveWithCells="1">
                  <from>
                    <xdr:col>7</xdr:col>
                    <xdr:colOff>190500</xdr:colOff>
                    <xdr:row>85</xdr:row>
                    <xdr:rowOff>165100</xdr:rowOff>
                  </from>
                  <to>
                    <xdr:col>7</xdr:col>
                    <xdr:colOff>2400300</xdr:colOff>
                    <xdr:row>85</xdr:row>
                    <xdr:rowOff>520700</xdr:rowOff>
                  </to>
                </anchor>
              </controlPr>
            </control>
          </mc:Choice>
        </mc:AlternateContent>
        <mc:AlternateContent xmlns:mc="http://schemas.openxmlformats.org/markup-compatibility/2006">
          <mc:Choice Requires="x14">
            <control shapeId="4170" r:id="rId53" name="Drop Down 74">
              <controlPr defaultSize="0" autoLine="0" autoPict="0">
                <anchor moveWithCells="1">
                  <from>
                    <xdr:col>7</xdr:col>
                    <xdr:colOff>190500</xdr:colOff>
                    <xdr:row>68</xdr:row>
                    <xdr:rowOff>165100</xdr:rowOff>
                  </from>
                  <to>
                    <xdr:col>7</xdr:col>
                    <xdr:colOff>2400300</xdr:colOff>
                    <xdr:row>68</xdr:row>
                    <xdr:rowOff>508000</xdr:rowOff>
                  </to>
                </anchor>
              </controlPr>
            </control>
          </mc:Choice>
        </mc:AlternateContent>
        <mc:AlternateContent xmlns:mc="http://schemas.openxmlformats.org/markup-compatibility/2006">
          <mc:Choice Requires="x14">
            <control shapeId="4171" r:id="rId54" name="Drop Down 75">
              <controlPr defaultSize="0" autoLine="0" autoPict="0">
                <anchor moveWithCells="1">
                  <from>
                    <xdr:col>7</xdr:col>
                    <xdr:colOff>190500</xdr:colOff>
                    <xdr:row>70</xdr:row>
                    <xdr:rowOff>177800</xdr:rowOff>
                  </from>
                  <to>
                    <xdr:col>7</xdr:col>
                    <xdr:colOff>2400300</xdr:colOff>
                    <xdr:row>70</xdr:row>
                    <xdr:rowOff>508000</xdr:rowOff>
                  </to>
                </anchor>
              </controlPr>
            </control>
          </mc:Choice>
        </mc:AlternateContent>
        <mc:AlternateContent xmlns:mc="http://schemas.openxmlformats.org/markup-compatibility/2006">
          <mc:Choice Requires="x14">
            <control shapeId="4172" r:id="rId55" name="Drop Down 76">
              <controlPr defaultSize="0" autoLine="0" autoPict="0">
                <anchor moveWithCells="1">
                  <from>
                    <xdr:col>7</xdr:col>
                    <xdr:colOff>190500</xdr:colOff>
                    <xdr:row>71</xdr:row>
                    <xdr:rowOff>165100</xdr:rowOff>
                  </from>
                  <to>
                    <xdr:col>7</xdr:col>
                    <xdr:colOff>2400300</xdr:colOff>
                    <xdr:row>71</xdr:row>
                    <xdr:rowOff>520700</xdr:rowOff>
                  </to>
                </anchor>
              </controlPr>
            </control>
          </mc:Choice>
        </mc:AlternateContent>
        <mc:AlternateContent xmlns:mc="http://schemas.openxmlformats.org/markup-compatibility/2006">
          <mc:Choice Requires="x14">
            <control shapeId="4173" r:id="rId56" name="Drop Down 77">
              <controlPr defaultSize="0" autoLine="0" autoPict="0">
                <anchor moveWithCells="1">
                  <from>
                    <xdr:col>7</xdr:col>
                    <xdr:colOff>190500</xdr:colOff>
                    <xdr:row>72</xdr:row>
                    <xdr:rowOff>190500</xdr:rowOff>
                  </from>
                  <to>
                    <xdr:col>7</xdr:col>
                    <xdr:colOff>2400300</xdr:colOff>
                    <xdr:row>72</xdr:row>
                    <xdr:rowOff>533400</xdr:rowOff>
                  </to>
                </anchor>
              </controlPr>
            </control>
          </mc:Choice>
        </mc:AlternateContent>
        <mc:AlternateContent xmlns:mc="http://schemas.openxmlformats.org/markup-compatibility/2006">
          <mc:Choice Requires="x14">
            <control shapeId="4174" r:id="rId57" name="Drop Down 78">
              <controlPr defaultSize="0" autoLine="0" autoPict="0">
                <anchor moveWithCells="1">
                  <from>
                    <xdr:col>7</xdr:col>
                    <xdr:colOff>190500</xdr:colOff>
                    <xdr:row>74</xdr:row>
                    <xdr:rowOff>177800</xdr:rowOff>
                  </from>
                  <to>
                    <xdr:col>7</xdr:col>
                    <xdr:colOff>2400300</xdr:colOff>
                    <xdr:row>74</xdr:row>
                    <xdr:rowOff>520700</xdr:rowOff>
                  </to>
                </anchor>
              </controlPr>
            </control>
          </mc:Choice>
        </mc:AlternateContent>
        <mc:AlternateContent xmlns:mc="http://schemas.openxmlformats.org/markup-compatibility/2006">
          <mc:Choice Requires="x14">
            <control shapeId="4175" r:id="rId58" name="Drop Down 79">
              <controlPr defaultSize="0" autoLine="0" autoPict="0">
                <anchor moveWithCells="1">
                  <from>
                    <xdr:col>7</xdr:col>
                    <xdr:colOff>190500</xdr:colOff>
                    <xdr:row>75</xdr:row>
                    <xdr:rowOff>165100</xdr:rowOff>
                  </from>
                  <to>
                    <xdr:col>7</xdr:col>
                    <xdr:colOff>2400300</xdr:colOff>
                    <xdr:row>75</xdr:row>
                    <xdr:rowOff>508000</xdr:rowOff>
                  </to>
                </anchor>
              </controlPr>
            </control>
          </mc:Choice>
        </mc:AlternateContent>
        <mc:AlternateContent xmlns:mc="http://schemas.openxmlformats.org/markup-compatibility/2006">
          <mc:Choice Requires="x14">
            <control shapeId="4176" r:id="rId59" name="Drop Down 80">
              <controlPr defaultSize="0" autoLine="0" autoPict="0">
                <anchor moveWithCells="1">
                  <from>
                    <xdr:col>7</xdr:col>
                    <xdr:colOff>190500</xdr:colOff>
                    <xdr:row>76</xdr:row>
                    <xdr:rowOff>177800</xdr:rowOff>
                  </from>
                  <to>
                    <xdr:col>7</xdr:col>
                    <xdr:colOff>2400300</xdr:colOff>
                    <xdr:row>76</xdr:row>
                    <xdr:rowOff>533400</xdr:rowOff>
                  </to>
                </anchor>
              </controlPr>
            </control>
          </mc:Choice>
        </mc:AlternateContent>
        <mc:AlternateContent xmlns:mc="http://schemas.openxmlformats.org/markup-compatibility/2006">
          <mc:Choice Requires="x14">
            <control shapeId="4177" r:id="rId60" name="Drop Down 81">
              <controlPr defaultSize="0" autoLine="0" autoPict="0">
                <anchor moveWithCells="1">
                  <from>
                    <xdr:col>7</xdr:col>
                    <xdr:colOff>190500</xdr:colOff>
                    <xdr:row>65</xdr:row>
                    <xdr:rowOff>177800</xdr:rowOff>
                  </from>
                  <to>
                    <xdr:col>7</xdr:col>
                    <xdr:colOff>2400300</xdr:colOff>
                    <xdr:row>65</xdr:row>
                    <xdr:rowOff>533400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C4B8-7FD6-C740-92CE-B197C4EEE20C}">
  <sheetPr>
    <tabColor theme="9" tint="0.39997558519241921"/>
  </sheetPr>
  <dimension ref="A1:X49"/>
  <sheetViews>
    <sheetView showGridLines="0" showRowColHeaders="0" workbookViewId="0"/>
  </sheetViews>
  <sheetFormatPr baseColWidth="10" defaultColWidth="0" defaultRowHeight="20" customHeight="1" zeroHeight="1" x14ac:dyDescent="0.2"/>
  <cols>
    <col min="1" max="2" width="6.6640625" style="10" customWidth="1"/>
    <col min="3" max="3" width="2.5" style="10" customWidth="1"/>
    <col min="4" max="4" width="1.6640625" style="10" customWidth="1"/>
    <col min="5" max="5" width="45.5" style="10" customWidth="1"/>
    <col min="6" max="6" width="23.33203125" style="11" customWidth="1"/>
    <col min="7" max="7" width="23.33203125" style="10" customWidth="1"/>
    <col min="8" max="8" width="20" style="11" customWidth="1"/>
    <col min="9" max="9" width="1.6640625" style="11" customWidth="1"/>
    <col min="10" max="10" width="2.5" style="11" customWidth="1"/>
    <col min="11" max="11" width="6.6640625" style="10" customWidth="1"/>
    <col min="12" max="24" width="10.83203125" style="10" customWidth="1"/>
    <col min="25" max="16384" width="10.83203125" style="10" hidden="1"/>
  </cols>
  <sheetData>
    <row r="1" spans="2:11" ht="20" customHeight="1" thickBot="1" x14ac:dyDescent="0.25"/>
    <row r="2" spans="2:11" ht="20" customHeight="1" x14ac:dyDescent="0.2">
      <c r="B2" s="186"/>
      <c r="C2" s="187"/>
      <c r="D2" s="187"/>
      <c r="E2" s="187"/>
      <c r="F2" s="188"/>
      <c r="G2" s="187"/>
      <c r="H2" s="188"/>
      <c r="I2" s="188"/>
      <c r="J2" s="188"/>
      <c r="K2" s="189"/>
    </row>
    <row r="3" spans="2:11" ht="20" customHeight="1" x14ac:dyDescent="0.2">
      <c r="B3" s="190"/>
      <c r="K3" s="191"/>
    </row>
    <row r="4" spans="2:11" ht="20" customHeight="1" x14ac:dyDescent="0.2">
      <c r="B4" s="190"/>
      <c r="K4" s="191"/>
    </row>
    <row r="5" spans="2:11" ht="20" customHeight="1" x14ac:dyDescent="0.2">
      <c r="B5" s="190"/>
      <c r="G5" s="331" t="s">
        <v>0</v>
      </c>
      <c r="H5" s="331"/>
      <c r="I5" s="331"/>
      <c r="J5" s="331"/>
      <c r="K5" s="193"/>
    </row>
    <row r="6" spans="2:11" ht="20" customHeight="1" x14ac:dyDescent="0.2">
      <c r="B6" s="190"/>
      <c r="G6" s="331"/>
      <c r="H6" s="331"/>
      <c r="I6" s="331"/>
      <c r="J6" s="331"/>
      <c r="K6" s="193"/>
    </row>
    <row r="7" spans="2:11" ht="20" customHeight="1" x14ac:dyDescent="0.2">
      <c r="B7" s="190"/>
      <c r="G7" s="331"/>
      <c r="H7" s="331"/>
      <c r="I7" s="331"/>
      <c r="J7" s="331"/>
      <c r="K7" s="193"/>
    </row>
    <row r="8" spans="2:11" ht="20" customHeight="1" x14ac:dyDescent="0.2">
      <c r="B8" s="190"/>
      <c r="F8" s="10"/>
      <c r="H8" s="10"/>
      <c r="I8" s="10"/>
      <c r="J8" s="10"/>
      <c r="K8" s="191"/>
    </row>
    <row r="9" spans="2:11" ht="16" x14ac:dyDescent="0.2">
      <c r="B9" s="190"/>
      <c r="F9" s="10"/>
      <c r="H9" s="10"/>
      <c r="I9" s="10"/>
      <c r="J9" s="10"/>
      <c r="K9" s="191"/>
    </row>
    <row r="10" spans="2:11" ht="35" customHeight="1" x14ac:dyDescent="0.2">
      <c r="B10" s="190"/>
      <c r="C10" s="194"/>
      <c r="D10" s="332" t="s">
        <v>107</v>
      </c>
      <c r="E10" s="332"/>
      <c r="F10" s="196"/>
      <c r="G10" s="196"/>
      <c r="H10" s="196"/>
      <c r="I10" s="196"/>
      <c r="J10" s="196"/>
      <c r="K10" s="191"/>
    </row>
    <row r="11" spans="2:11" ht="17" thickBot="1" x14ac:dyDescent="0.25">
      <c r="B11" s="190"/>
      <c r="E11" s="1"/>
      <c r="F11" s="59"/>
      <c r="G11" s="1"/>
      <c r="H11" s="59"/>
      <c r="I11" s="59"/>
      <c r="J11" s="59"/>
      <c r="K11" s="191"/>
    </row>
    <row r="12" spans="2:11" ht="54" customHeight="1" x14ac:dyDescent="0.2">
      <c r="B12" s="190"/>
      <c r="D12" s="137"/>
      <c r="E12" s="337" t="s">
        <v>108</v>
      </c>
      <c r="F12" s="176" t="s">
        <v>110</v>
      </c>
      <c r="G12" s="177" t="s">
        <v>109</v>
      </c>
      <c r="H12" s="283" t="s">
        <v>111</v>
      </c>
      <c r="I12" s="178"/>
      <c r="J12" s="197"/>
      <c r="K12" s="191"/>
    </row>
    <row r="13" spans="2:11" ht="21" customHeight="1" x14ac:dyDescent="0.2">
      <c r="B13" s="190"/>
      <c r="D13" s="145"/>
      <c r="E13" s="338"/>
      <c r="F13" s="339" t="s">
        <v>112</v>
      </c>
      <c r="G13" s="340"/>
      <c r="H13" s="340"/>
      <c r="I13" s="179"/>
      <c r="J13" s="198"/>
      <c r="K13" s="191"/>
    </row>
    <row r="14" spans="2:11" ht="35.25" customHeight="1" x14ac:dyDescent="0.2">
      <c r="B14" s="190"/>
      <c r="D14" s="140"/>
      <c r="E14" s="141" t="str">
        <f>Reference!D4&amp;"  -  "&amp;Reference!E4</f>
        <v>A  -  Organisational Controls</v>
      </c>
      <c r="F14" s="180">
        <f>Content!H3</f>
        <v>0</v>
      </c>
      <c r="G14" s="278"/>
      <c r="H14" s="282">
        <f>Content!D3</f>
        <v>3</v>
      </c>
      <c r="I14" s="181"/>
      <c r="J14" s="199"/>
      <c r="K14" s="191"/>
    </row>
    <row r="15" spans="2:11" ht="25" customHeight="1" x14ac:dyDescent="0.2">
      <c r="B15" s="190"/>
      <c r="D15" s="145"/>
      <c r="E15" s="146" t="str">
        <f>Reference!D5&amp;"  "&amp;Reference!E5</f>
        <v>A-1  Information Security Policy</v>
      </c>
      <c r="F15" s="182"/>
      <c r="G15" s="279">
        <f>Content!L4</f>
        <v>0</v>
      </c>
      <c r="H15" s="312">
        <f>Content!D4</f>
        <v>3</v>
      </c>
      <c r="I15" s="183"/>
      <c r="J15" s="59"/>
      <c r="K15" s="191"/>
    </row>
    <row r="16" spans="2:11" ht="25" customHeight="1" x14ac:dyDescent="0.2">
      <c r="B16" s="190"/>
      <c r="D16" s="145"/>
      <c r="E16" s="146" t="str">
        <f>Reference!D6&amp;"  "&amp;Reference!E6</f>
        <v>A-2  Governance</v>
      </c>
      <c r="F16" s="182"/>
      <c r="G16" s="279">
        <f>Content!L6</f>
        <v>0</v>
      </c>
      <c r="H16" s="312">
        <f>Content!D6</f>
        <v>3</v>
      </c>
      <c r="I16" s="183"/>
      <c r="J16" s="59"/>
      <c r="K16" s="191"/>
    </row>
    <row r="17" spans="2:11" ht="25" customHeight="1" x14ac:dyDescent="0.2">
      <c r="B17" s="190"/>
      <c r="D17" s="145"/>
      <c r="E17" s="146" t="str">
        <f>Reference!D7&amp;"  "&amp;Reference!E7</f>
        <v>A-3  Asset Management</v>
      </c>
      <c r="F17" s="182"/>
      <c r="G17" s="279">
        <f>Content!L13</f>
        <v>0</v>
      </c>
      <c r="H17" s="312">
        <f>Content!D13</f>
        <v>3</v>
      </c>
      <c r="I17" s="183"/>
      <c r="J17" s="59"/>
      <c r="K17" s="191"/>
    </row>
    <row r="18" spans="2:11" ht="25" customHeight="1" x14ac:dyDescent="0.2">
      <c r="B18" s="190"/>
      <c r="D18" s="145"/>
      <c r="E18" s="146" t="str">
        <f>Reference!D8&amp;"  "&amp;Reference!E8</f>
        <v>A-4  Communication Security</v>
      </c>
      <c r="F18" s="182"/>
      <c r="G18" s="279">
        <f>Content!L17</f>
        <v>0</v>
      </c>
      <c r="H18" s="312">
        <f>Content!D17</f>
        <v>3</v>
      </c>
      <c r="I18" s="183"/>
      <c r="J18" s="59"/>
      <c r="K18" s="191"/>
    </row>
    <row r="19" spans="2:11" ht="25" customHeight="1" x14ac:dyDescent="0.2">
      <c r="B19" s="190"/>
      <c r="D19" s="145"/>
      <c r="E19" s="146" t="str">
        <f>Reference!D9&amp;"  "&amp;Reference!E9</f>
        <v>A-5  Access Controls</v>
      </c>
      <c r="F19" s="182"/>
      <c r="G19" s="279">
        <f>Content!L19</f>
        <v>0</v>
      </c>
      <c r="H19" s="312">
        <f>Content!D19</f>
        <v>3</v>
      </c>
      <c r="I19" s="183"/>
      <c r="J19" s="59"/>
      <c r="K19" s="191"/>
    </row>
    <row r="20" spans="2:11" ht="25" customHeight="1" x14ac:dyDescent="0.2">
      <c r="B20" s="190"/>
      <c r="D20" s="145"/>
      <c r="E20" s="146" t="str">
        <f>Reference!D10&amp;"  "&amp;Reference!E10</f>
        <v>A-6  Supplier Management</v>
      </c>
      <c r="F20" s="182"/>
      <c r="G20" s="279">
        <f>Content!L21</f>
        <v>0</v>
      </c>
      <c r="H20" s="312">
        <f>Content!D21</f>
        <v>3</v>
      </c>
      <c r="I20" s="183"/>
      <c r="J20" s="59"/>
      <c r="K20" s="191"/>
    </row>
    <row r="21" spans="2:11" ht="25" customHeight="1" x14ac:dyDescent="0.2">
      <c r="B21" s="190"/>
      <c r="D21" s="145"/>
      <c r="E21" s="146" t="str">
        <f>Reference!D11&amp;"  "&amp;Reference!E11</f>
        <v>A-7  Incident Management</v>
      </c>
      <c r="F21" s="182"/>
      <c r="G21" s="279">
        <f>Content!L24</f>
        <v>0</v>
      </c>
      <c r="H21" s="312">
        <f>Content!D24</f>
        <v>3</v>
      </c>
      <c r="I21" s="183"/>
      <c r="J21" s="59"/>
      <c r="K21" s="191"/>
    </row>
    <row r="22" spans="2:11" ht="25" customHeight="1" x14ac:dyDescent="0.2">
      <c r="B22" s="190"/>
      <c r="D22" s="145"/>
      <c r="E22" s="146" t="str">
        <f>Reference!D12&amp;"  "&amp;Reference!E12</f>
        <v>A-8  Business Continuity</v>
      </c>
      <c r="F22" s="182"/>
      <c r="G22" s="279">
        <f>Content!L26</f>
        <v>0</v>
      </c>
      <c r="H22" s="312">
        <f>Content!D26</f>
        <v>3</v>
      </c>
      <c r="I22" s="183"/>
      <c r="J22" s="59"/>
      <c r="K22" s="191"/>
    </row>
    <row r="23" spans="2:11" ht="25" customHeight="1" x14ac:dyDescent="0.2">
      <c r="B23" s="190"/>
      <c r="D23" s="145"/>
      <c r="E23" s="146" t="str">
        <f>Reference!D13&amp;"  "&amp;Reference!E13</f>
        <v>A-9  Compliance</v>
      </c>
      <c r="F23" s="182"/>
      <c r="G23" s="279">
        <f>Content!L28</f>
        <v>0</v>
      </c>
      <c r="H23" s="312">
        <f>Content!D28</f>
        <v>3</v>
      </c>
      <c r="I23" s="183"/>
      <c r="J23" s="59"/>
      <c r="K23" s="191"/>
    </row>
    <row r="24" spans="2:11" ht="25" customHeight="1" x14ac:dyDescent="0.2">
      <c r="B24" s="190"/>
      <c r="D24" s="145"/>
      <c r="E24" s="146" t="str">
        <f>Reference!D14&amp;"  "&amp;Reference!E14</f>
        <v>A-10  Operation Security</v>
      </c>
      <c r="F24" s="182"/>
      <c r="G24" s="279">
        <f>Content!L31</f>
        <v>0</v>
      </c>
      <c r="H24" s="312">
        <f>Content!D31</f>
        <v>3</v>
      </c>
      <c r="I24" s="183"/>
      <c r="J24" s="59"/>
      <c r="K24" s="191"/>
    </row>
    <row r="25" spans="2:11" ht="35.25" customHeight="1" x14ac:dyDescent="0.2">
      <c r="B25" s="190"/>
      <c r="D25" s="140"/>
      <c r="E25" s="141" t="str">
        <f>Reference!D15&amp;"  -  "&amp;Reference!E15</f>
        <v>B  -  People Controls</v>
      </c>
      <c r="F25" s="180">
        <f>Content!H33</f>
        <v>0</v>
      </c>
      <c r="G25" s="278"/>
      <c r="H25" s="313">
        <f>Content!D33</f>
        <v>3</v>
      </c>
      <c r="I25" s="181"/>
      <c r="J25" s="199"/>
      <c r="K25" s="191"/>
    </row>
    <row r="26" spans="2:11" ht="25" customHeight="1" x14ac:dyDescent="0.2">
      <c r="B26" s="190"/>
      <c r="D26" s="145"/>
      <c r="E26" s="146" t="str">
        <f>Reference!D16&amp;"  "&amp;Reference!E16</f>
        <v>B-1  HR Security</v>
      </c>
      <c r="F26" s="182"/>
      <c r="G26" s="279">
        <f>Content!L34</f>
        <v>0</v>
      </c>
      <c r="H26" s="312">
        <f>Content!D34</f>
        <v>3</v>
      </c>
      <c r="I26" s="183"/>
      <c r="J26" s="59"/>
      <c r="K26" s="191"/>
    </row>
    <row r="27" spans="2:11" ht="25" customHeight="1" x14ac:dyDescent="0.2">
      <c r="B27" s="190"/>
      <c r="D27" s="145"/>
      <c r="E27" s="146" t="str">
        <f>Reference!D17&amp;"  "&amp;Reference!E17</f>
        <v>B-2  Incident Management</v>
      </c>
      <c r="F27" s="182"/>
      <c r="G27" s="279">
        <f>Content!L40</f>
        <v>0</v>
      </c>
      <c r="H27" s="312">
        <f>Content!D40</f>
        <v>3</v>
      </c>
      <c r="I27" s="183"/>
      <c r="J27" s="59"/>
      <c r="K27" s="191"/>
    </row>
    <row r="28" spans="2:11" ht="25" customHeight="1" x14ac:dyDescent="0.2">
      <c r="B28" s="190"/>
      <c r="D28" s="145"/>
      <c r="E28" s="146" t="str">
        <f>Reference!D18&amp;"  "&amp;Reference!E18</f>
        <v>B-3  Communication Security</v>
      </c>
      <c r="F28" s="182"/>
      <c r="G28" s="279">
        <f>Content!L42</f>
        <v>0</v>
      </c>
      <c r="H28" s="312">
        <f>Content!D42</f>
        <v>3</v>
      </c>
      <c r="I28" s="183"/>
      <c r="J28" s="59"/>
      <c r="K28" s="191"/>
    </row>
    <row r="29" spans="2:11" ht="25" customHeight="1" x14ac:dyDescent="0.2">
      <c r="B29" s="190"/>
      <c r="D29" s="145"/>
      <c r="E29" s="146" t="str">
        <f>Reference!D19&amp;"  "&amp;Reference!E19</f>
        <v>B-4  Incident Management</v>
      </c>
      <c r="F29" s="182"/>
      <c r="G29" s="279">
        <f>Content!L44</f>
        <v>0</v>
      </c>
      <c r="H29" s="312">
        <f>Content!D44</f>
        <v>3</v>
      </c>
      <c r="I29" s="183"/>
      <c r="J29" s="59"/>
      <c r="K29" s="191"/>
    </row>
    <row r="30" spans="2:11" ht="35.25" customHeight="1" x14ac:dyDescent="0.2">
      <c r="B30" s="190"/>
      <c r="D30" s="140"/>
      <c r="E30" s="141" t="str">
        <f>Reference!D20&amp;"  -  "&amp;Reference!E20</f>
        <v>C  -  Physical Controls</v>
      </c>
      <c r="F30" s="180">
        <f>Content!H46</f>
        <v>0</v>
      </c>
      <c r="G30" s="280"/>
      <c r="H30" s="313">
        <f>Content!D46</f>
        <v>3</v>
      </c>
      <c r="I30" s="181"/>
      <c r="J30" s="59"/>
      <c r="K30" s="191"/>
    </row>
    <row r="31" spans="2:11" ht="25" customHeight="1" x14ac:dyDescent="0.2">
      <c r="B31" s="190"/>
      <c r="D31" s="145"/>
      <c r="E31" s="146" t="str">
        <f>Reference!D21&amp;"  "&amp;Reference!E21</f>
        <v>C-1  Physical and Environmental Security</v>
      </c>
      <c r="F31" s="182"/>
      <c r="G31" s="279">
        <f>Content!L47</f>
        <v>0</v>
      </c>
      <c r="H31" s="312">
        <f>Content!D47</f>
        <v>3</v>
      </c>
      <c r="I31" s="183"/>
      <c r="J31" s="59"/>
      <c r="K31" s="191"/>
    </row>
    <row r="32" spans="2:11" ht="25" customHeight="1" x14ac:dyDescent="0.2">
      <c r="B32" s="190"/>
      <c r="D32" s="145"/>
      <c r="E32" s="146" t="str">
        <f>Reference!D22&amp;"  "&amp;Reference!E22</f>
        <v>C-2  Asset Management</v>
      </c>
      <c r="F32" s="182"/>
      <c r="G32" s="279">
        <f>Content!L53</f>
        <v>0</v>
      </c>
      <c r="H32" s="312">
        <f>Content!D53</f>
        <v>3</v>
      </c>
      <c r="I32" s="183"/>
      <c r="J32" s="59"/>
      <c r="K32" s="191"/>
    </row>
    <row r="33" spans="2:11" ht="35.25" customHeight="1" x14ac:dyDescent="0.2">
      <c r="B33" s="190"/>
      <c r="D33" s="140"/>
      <c r="E33" s="141" t="str">
        <f>Reference!D23&amp;"  -  "&amp;Reference!E23</f>
        <v>D  -  Technological Controls</v>
      </c>
      <c r="F33" s="180">
        <f>Content!H57</f>
        <v>0</v>
      </c>
      <c r="G33" s="280"/>
      <c r="H33" s="313">
        <f>Content!D57</f>
        <v>3</v>
      </c>
      <c r="I33" s="181"/>
      <c r="J33" s="59"/>
      <c r="K33" s="191"/>
    </row>
    <row r="34" spans="2:11" ht="25" customHeight="1" x14ac:dyDescent="0.2">
      <c r="B34" s="190"/>
      <c r="D34" s="145"/>
      <c r="E34" s="146" t="str">
        <f>Reference!D24&amp;"  "&amp;Reference!E24</f>
        <v>D-1  Endpoints</v>
      </c>
      <c r="F34" s="182"/>
      <c r="G34" s="279">
        <f>Content!L58</f>
        <v>0</v>
      </c>
      <c r="H34" s="312">
        <f>Content!D58</f>
        <v>3</v>
      </c>
      <c r="I34" s="183"/>
      <c r="J34" s="59"/>
      <c r="K34" s="191"/>
    </row>
    <row r="35" spans="2:11" ht="25" customHeight="1" x14ac:dyDescent="0.2">
      <c r="B35" s="190"/>
      <c r="D35" s="145"/>
      <c r="E35" s="146" t="str">
        <f>Reference!D25&amp;"  "&amp;Reference!E25</f>
        <v>D-2  Access / Control</v>
      </c>
      <c r="F35" s="182"/>
      <c r="G35" s="279">
        <f>Content!L60</f>
        <v>0</v>
      </c>
      <c r="H35" s="312">
        <f>Content!D60</f>
        <v>3</v>
      </c>
      <c r="I35" s="183"/>
      <c r="J35" s="59"/>
      <c r="K35" s="191"/>
    </row>
    <row r="36" spans="2:11" ht="25" customHeight="1" x14ac:dyDescent="0.2">
      <c r="B36" s="190"/>
      <c r="D36" s="145"/>
      <c r="E36" s="146" t="str">
        <f>Reference!D26&amp;"  "&amp;Reference!E26</f>
        <v>D-3  Operation Security</v>
      </c>
      <c r="F36" s="182"/>
      <c r="G36" s="279">
        <f>Content!L64</f>
        <v>0</v>
      </c>
      <c r="H36" s="312">
        <f>Content!D64</f>
        <v>3</v>
      </c>
      <c r="I36" s="183"/>
      <c r="J36" s="59"/>
      <c r="K36" s="191"/>
    </row>
    <row r="37" spans="2:11" ht="25" customHeight="1" x14ac:dyDescent="0.2">
      <c r="B37" s="190"/>
      <c r="D37" s="145"/>
      <c r="E37" s="146" t="str">
        <f>Reference!D27&amp;"  "&amp;Reference!E27</f>
        <v>D-4  Business Continuity</v>
      </c>
      <c r="F37" s="182"/>
      <c r="G37" s="279">
        <f>Content!L75</f>
        <v>0</v>
      </c>
      <c r="H37" s="312">
        <f>Content!D75</f>
        <v>3</v>
      </c>
      <c r="I37" s="183"/>
      <c r="J37" s="59"/>
      <c r="K37" s="191"/>
    </row>
    <row r="38" spans="2:11" ht="25" customHeight="1" x14ac:dyDescent="0.2">
      <c r="B38" s="190"/>
      <c r="D38" s="145"/>
      <c r="E38" s="146" t="str">
        <f>Reference!D28&amp;"  "&amp;Reference!E28</f>
        <v>D-5  Communication Security</v>
      </c>
      <c r="F38" s="182"/>
      <c r="G38" s="279">
        <f>Content!L77</f>
        <v>0</v>
      </c>
      <c r="H38" s="312">
        <f>Content!D77</f>
        <v>3</v>
      </c>
      <c r="I38" s="183"/>
      <c r="J38" s="59"/>
      <c r="K38" s="191"/>
    </row>
    <row r="39" spans="2:11" ht="25" customHeight="1" x14ac:dyDescent="0.2">
      <c r="B39" s="190"/>
      <c r="D39" s="145"/>
      <c r="E39" s="146" t="str">
        <f>Reference!D29&amp;"  "&amp;Reference!E29</f>
        <v>D-6  Cryptography</v>
      </c>
      <c r="F39" s="182"/>
      <c r="G39" s="279">
        <f>Content!L80</f>
        <v>0</v>
      </c>
      <c r="H39" s="312">
        <f>Content!D80</f>
        <v>3</v>
      </c>
      <c r="I39" s="183"/>
      <c r="J39" s="59"/>
      <c r="K39" s="191"/>
    </row>
    <row r="40" spans="2:11" ht="25" customHeight="1" thickBot="1" x14ac:dyDescent="0.25">
      <c r="B40" s="190"/>
      <c r="D40" s="151"/>
      <c r="E40" s="152" t="str">
        <f>Reference!D30&amp;"  "&amp;Reference!E30</f>
        <v>D-7  System and Software</v>
      </c>
      <c r="F40" s="184"/>
      <c r="G40" s="281">
        <f>Content!L82</f>
        <v>0</v>
      </c>
      <c r="H40" s="314">
        <f>Content!D82</f>
        <v>3</v>
      </c>
      <c r="I40" s="185"/>
      <c r="J40" s="59"/>
      <c r="K40" s="191"/>
    </row>
    <row r="41" spans="2:11" ht="16" x14ac:dyDescent="0.2">
      <c r="B41" s="190"/>
      <c r="K41" s="191"/>
    </row>
    <row r="42" spans="2:11" ht="33" customHeight="1" thickBot="1" x14ac:dyDescent="0.25">
      <c r="B42" s="190"/>
      <c r="E42" s="200"/>
      <c r="F42" s="47" t="s">
        <v>113</v>
      </c>
      <c r="G42" s="48">
        <f>SUM(Content!E3:E87)</f>
        <v>0</v>
      </c>
      <c r="H42" s="49" t="s">
        <v>114</v>
      </c>
      <c r="I42" s="201"/>
      <c r="J42" s="201"/>
      <c r="K42" s="191"/>
    </row>
    <row r="43" spans="2:11" ht="20" customHeight="1" thickTop="1" x14ac:dyDescent="0.2">
      <c r="B43" s="190"/>
      <c r="K43" s="191"/>
    </row>
    <row r="44" spans="2:11" ht="20" customHeight="1" x14ac:dyDescent="0.2">
      <c r="B44" s="190"/>
      <c r="K44" s="191"/>
    </row>
    <row r="45" spans="2:11" ht="20" customHeight="1" x14ac:dyDescent="0.2">
      <c r="B45" s="190"/>
      <c r="D45" s="336" t="s">
        <v>49</v>
      </c>
      <c r="E45" s="336"/>
      <c r="K45" s="191"/>
    </row>
    <row r="46" spans="2:11" ht="20" customHeight="1" x14ac:dyDescent="0.2">
      <c r="B46" s="190"/>
      <c r="K46" s="191"/>
    </row>
    <row r="47" spans="2:11" ht="20" customHeight="1" thickBot="1" x14ac:dyDescent="0.25">
      <c r="B47" s="202"/>
      <c r="C47" s="203"/>
      <c r="D47" s="203"/>
      <c r="E47" s="203"/>
      <c r="F47" s="204"/>
      <c r="G47" s="203"/>
      <c r="H47" s="204"/>
      <c r="I47" s="204"/>
      <c r="J47" s="204"/>
      <c r="K47" s="205"/>
    </row>
    <row r="48" spans="2:11" ht="20" customHeight="1" x14ac:dyDescent="0.2"/>
    <row r="49" ht="20" customHeight="1" x14ac:dyDescent="0.2"/>
  </sheetData>
  <sheetProtection algorithmName="SHA-512" hashValue="bwcTxKDWrOi84vaONYrGJ92b+vh2DIXD2W+o/4AiwaWMyyNX8JfUAdMvhpHHwQrQczqwrw19ON/PaTP7eyaKAw==" saltValue="cDfyB7sANamW2sSgYuSxZg==" spinCount="100000" sheet="1" objects="1" scenarios="1" selectLockedCells="1" selectUnlockedCells="1"/>
  <mergeCells count="5">
    <mergeCell ref="D45:E45"/>
    <mergeCell ref="D10:E10"/>
    <mergeCell ref="E12:E13"/>
    <mergeCell ref="F13:H13"/>
    <mergeCell ref="G5:J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5053-633E-4C75-9C81-F4BC7908FEE8}">
  <sheetPr>
    <tabColor theme="0" tint="-0.499984740745262"/>
  </sheetPr>
  <dimension ref="A1:O30"/>
  <sheetViews>
    <sheetView topLeftCell="XFD1048576" workbookViewId="0">
      <selection sqref="A1:XFD1048576"/>
    </sheetView>
  </sheetViews>
  <sheetFormatPr baseColWidth="10" defaultColWidth="0" defaultRowHeight="16" zeroHeight="1" x14ac:dyDescent="0.2"/>
  <cols>
    <col min="1" max="1" width="4.5" hidden="1" customWidth="1"/>
    <col min="2" max="2" width="5.83203125" hidden="1" customWidth="1"/>
    <col min="3" max="3" width="3.5" hidden="1" customWidth="1"/>
    <col min="4" max="4" width="6.5" style="11" hidden="1" customWidth="1"/>
    <col min="5" max="5" width="35" hidden="1" customWidth="1"/>
    <col min="6" max="6" width="10.5" hidden="1" customWidth="1"/>
    <col min="7" max="7" width="8" hidden="1" customWidth="1"/>
    <col min="8" max="8" width="5.6640625" hidden="1" customWidth="1"/>
    <col min="9" max="9" width="18.83203125" hidden="1" customWidth="1"/>
    <col min="10" max="11" width="10.5" hidden="1" customWidth="1"/>
    <col min="12" max="12" width="29.6640625" hidden="1" customWidth="1"/>
    <col min="13" max="13" width="10.5" hidden="1" customWidth="1"/>
    <col min="14" max="14" width="16.83203125" hidden="1" customWidth="1"/>
    <col min="15" max="15" width="0" hidden="1" customWidth="1"/>
    <col min="16" max="16384" width="10.5" hidden="1"/>
  </cols>
  <sheetData>
    <row r="1" spans="2:15" ht="17" hidden="1" thickBot="1" x14ac:dyDescent="0.25"/>
    <row r="2" spans="2:15" hidden="1" x14ac:dyDescent="0.2">
      <c r="B2" s="277" t="s">
        <v>115</v>
      </c>
      <c r="C2" s="69"/>
      <c r="D2" s="68"/>
      <c r="E2" s="69"/>
      <c r="G2" s="73" t="s">
        <v>116</v>
      </c>
      <c r="H2" s="130"/>
      <c r="I2" s="74"/>
      <c r="K2" s="73" t="s">
        <v>117</v>
      </c>
      <c r="L2" s="80"/>
      <c r="N2" s="73" t="s">
        <v>118</v>
      </c>
      <c r="O2" s="80"/>
    </row>
    <row r="3" spans="2:15" hidden="1" x14ac:dyDescent="0.2">
      <c r="B3" s="70" t="s">
        <v>119</v>
      </c>
      <c r="C3" s="70" t="s">
        <v>120</v>
      </c>
      <c r="D3" s="70" t="s">
        <v>121</v>
      </c>
      <c r="E3" s="70" t="s">
        <v>100</v>
      </c>
      <c r="G3" s="75" t="s">
        <v>122</v>
      </c>
      <c r="H3" s="131" t="s">
        <v>123</v>
      </c>
      <c r="I3" s="76" t="s">
        <v>124</v>
      </c>
      <c r="K3" s="75" t="s">
        <v>122</v>
      </c>
      <c r="L3" s="76" t="s">
        <v>125</v>
      </c>
      <c r="N3" s="75" t="s">
        <v>124</v>
      </c>
      <c r="O3" s="76" t="s">
        <v>122</v>
      </c>
    </row>
    <row r="4" spans="2:15" hidden="1" x14ac:dyDescent="0.2">
      <c r="B4" s="68" t="s">
        <v>126</v>
      </c>
      <c r="C4" s="68"/>
      <c r="D4" s="68" t="str">
        <f>B4</f>
        <v>A</v>
      </c>
      <c r="E4" s="69" t="s">
        <v>127</v>
      </c>
      <c r="G4" s="77">
        <v>0</v>
      </c>
      <c r="H4" s="59">
        <v>1</v>
      </c>
      <c r="I4" s="78" t="s">
        <v>128</v>
      </c>
      <c r="K4" s="81">
        <v>1</v>
      </c>
      <c r="L4" s="66" t="s">
        <v>129</v>
      </c>
      <c r="N4" s="81" t="s">
        <v>128</v>
      </c>
      <c r="O4" s="66">
        <v>0</v>
      </c>
    </row>
    <row r="5" spans="2:15" ht="17" hidden="1" x14ac:dyDescent="0.2">
      <c r="B5" s="59" t="str">
        <f>$B$4</f>
        <v>A</v>
      </c>
      <c r="C5" s="59">
        <f>IF(E5&lt;&gt;"",COUNTA(E$5:E5),"")</f>
        <v>1</v>
      </c>
      <c r="D5" s="59" t="str">
        <f t="shared" ref="D5:D30" si="0">B5&amp;"-"&amp;C5</f>
        <v>A-1</v>
      </c>
      <c r="E5" s="58" t="s">
        <v>130</v>
      </c>
      <c r="G5" s="77">
        <v>1</v>
      </c>
      <c r="H5" s="59">
        <v>2</v>
      </c>
      <c r="I5" s="66" t="s">
        <v>131</v>
      </c>
      <c r="K5" s="82">
        <v>2</v>
      </c>
      <c r="L5" s="66" t="s">
        <v>132</v>
      </c>
      <c r="N5" s="82" t="s">
        <v>133</v>
      </c>
      <c r="O5" s="66">
        <v>0</v>
      </c>
    </row>
    <row r="6" spans="2:15" hidden="1" x14ac:dyDescent="0.2">
      <c r="B6" s="59" t="str">
        <f t="shared" ref="B6:B14" si="1">$B$4</f>
        <v>A</v>
      </c>
      <c r="C6" s="59">
        <f>IF(E6&lt;&gt;"",COUNTA(E$5:E6),"")</f>
        <v>2</v>
      </c>
      <c r="D6" s="59" t="str">
        <f t="shared" si="0"/>
        <v>A-2</v>
      </c>
      <c r="E6" s="58" t="s">
        <v>134</v>
      </c>
      <c r="G6" s="77">
        <v>2</v>
      </c>
      <c r="H6" s="59">
        <v>3</v>
      </c>
      <c r="I6" s="66" t="s">
        <v>135</v>
      </c>
      <c r="K6" s="77">
        <v>3</v>
      </c>
      <c r="L6" s="66" t="s">
        <v>136</v>
      </c>
      <c r="N6" s="77" t="s">
        <v>137</v>
      </c>
      <c r="O6" s="66">
        <v>1</v>
      </c>
    </row>
    <row r="7" spans="2:15" hidden="1" x14ac:dyDescent="0.2">
      <c r="B7" s="59" t="str">
        <f t="shared" si="1"/>
        <v>A</v>
      </c>
      <c r="C7" s="59">
        <f>IF(E7&lt;&gt;"",COUNTA(E$5:E7),"")</f>
        <v>3</v>
      </c>
      <c r="D7" s="59" t="str">
        <f t="shared" si="0"/>
        <v>A-3</v>
      </c>
      <c r="E7" s="58" t="s">
        <v>138</v>
      </c>
      <c r="G7" s="77">
        <v>3</v>
      </c>
      <c r="H7" s="59">
        <v>4</v>
      </c>
      <c r="I7" s="66" t="s">
        <v>139</v>
      </c>
      <c r="K7" s="77">
        <v>4</v>
      </c>
      <c r="L7" s="66" t="s">
        <v>140</v>
      </c>
      <c r="N7" s="77" t="s">
        <v>141</v>
      </c>
      <c r="O7" s="66">
        <v>2</v>
      </c>
    </row>
    <row r="8" spans="2:15" ht="17" hidden="1" thickBot="1" x14ac:dyDescent="0.25">
      <c r="B8" s="59" t="str">
        <f t="shared" si="1"/>
        <v>A</v>
      </c>
      <c r="C8" s="59">
        <f>IF(E8&lt;&gt;"",COUNTA(E$5:E8),"")</f>
        <v>4</v>
      </c>
      <c r="D8" s="59" t="str">
        <f t="shared" si="0"/>
        <v>A-4</v>
      </c>
      <c r="E8" s="58" t="s">
        <v>142</v>
      </c>
      <c r="G8" s="77">
        <v>4</v>
      </c>
      <c r="H8" s="59">
        <v>5</v>
      </c>
      <c r="I8" s="66" t="s">
        <v>143</v>
      </c>
      <c r="K8" s="79">
        <v>5</v>
      </c>
      <c r="L8" s="67" t="s">
        <v>144</v>
      </c>
      <c r="N8" s="77" t="s">
        <v>145</v>
      </c>
      <c r="O8" s="66">
        <v>3</v>
      </c>
    </row>
    <row r="9" spans="2:15" ht="17" hidden="1" thickBot="1" x14ac:dyDescent="0.25">
      <c r="B9" s="59" t="str">
        <f t="shared" si="1"/>
        <v>A</v>
      </c>
      <c r="C9" s="59">
        <f>IF(E9&lt;&gt;"",COUNTA(E$5:E9),"")</f>
        <v>5</v>
      </c>
      <c r="D9" s="59" t="str">
        <f t="shared" si="0"/>
        <v>A-5</v>
      </c>
      <c r="E9" s="58" t="s">
        <v>146</v>
      </c>
      <c r="G9" s="79">
        <v>5</v>
      </c>
      <c r="H9" s="60">
        <v>6</v>
      </c>
      <c r="I9" s="67" t="s">
        <v>147</v>
      </c>
      <c r="N9" s="77" t="s">
        <v>148</v>
      </c>
      <c r="O9" s="66">
        <v>4</v>
      </c>
    </row>
    <row r="10" spans="2:15" ht="17" hidden="1" thickBot="1" x14ac:dyDescent="0.25">
      <c r="B10" s="59" t="str">
        <f t="shared" si="1"/>
        <v>A</v>
      </c>
      <c r="C10" s="59">
        <f>IF(E10&lt;&gt;"",COUNTA(E$5:E10),"")</f>
        <v>6</v>
      </c>
      <c r="D10" s="59" t="str">
        <f t="shared" si="0"/>
        <v>A-6</v>
      </c>
      <c r="E10" s="58" t="s">
        <v>149</v>
      </c>
      <c r="N10" s="79" t="s">
        <v>150</v>
      </c>
      <c r="O10" s="67">
        <v>6</v>
      </c>
    </row>
    <row r="11" spans="2:15" hidden="1" x14ac:dyDescent="0.2">
      <c r="B11" s="59" t="str">
        <f t="shared" si="1"/>
        <v>A</v>
      </c>
      <c r="C11" s="59">
        <f>IF(E11&lt;&gt;"",COUNTA(E$5:E11),"")</f>
        <v>7</v>
      </c>
      <c r="D11" s="59" t="str">
        <f t="shared" si="0"/>
        <v>A-7</v>
      </c>
      <c r="E11" s="58" t="s">
        <v>151</v>
      </c>
    </row>
    <row r="12" spans="2:15" hidden="1" x14ac:dyDescent="0.2">
      <c r="B12" s="59" t="str">
        <f t="shared" si="1"/>
        <v>A</v>
      </c>
      <c r="C12" s="59">
        <f>IF(E12&lt;&gt;"",COUNTA(E$5:E12),"")</f>
        <v>8</v>
      </c>
      <c r="D12" s="59" t="str">
        <f t="shared" si="0"/>
        <v>A-8</v>
      </c>
      <c r="E12" s="58" t="s">
        <v>152</v>
      </c>
    </row>
    <row r="13" spans="2:15" hidden="1" x14ac:dyDescent="0.2">
      <c r="B13" s="59" t="str">
        <f t="shared" si="1"/>
        <v>A</v>
      </c>
      <c r="C13" s="59">
        <f>IF(E13&lt;&gt;"",COUNTA(E$5:E13),"")</f>
        <v>9</v>
      </c>
      <c r="D13" s="59" t="str">
        <f t="shared" si="0"/>
        <v>A-9</v>
      </c>
      <c r="E13" s="58" t="s">
        <v>153</v>
      </c>
    </row>
    <row r="14" spans="2:15" hidden="1" x14ac:dyDescent="0.2">
      <c r="B14" s="59" t="str">
        <f t="shared" si="1"/>
        <v>A</v>
      </c>
      <c r="C14" s="59">
        <f>IF(E14&lt;&gt;"",COUNTA(E$5:E14),"")</f>
        <v>10</v>
      </c>
      <c r="D14" s="59" t="str">
        <f t="shared" si="0"/>
        <v>A-10</v>
      </c>
      <c r="E14" s="58" t="s">
        <v>154</v>
      </c>
    </row>
    <row r="15" spans="2:15" hidden="1" x14ac:dyDescent="0.2">
      <c r="B15" s="71" t="s">
        <v>155</v>
      </c>
      <c r="C15" s="71"/>
      <c r="D15" s="71" t="str">
        <f>B15</f>
        <v>B</v>
      </c>
      <c r="E15" s="72" t="s">
        <v>156</v>
      </c>
    </row>
    <row r="16" spans="2:15" hidden="1" x14ac:dyDescent="0.2">
      <c r="B16" s="59" t="str">
        <f>$B$15</f>
        <v>B</v>
      </c>
      <c r="C16" s="59">
        <f>IF(E16&lt;&gt;"",COUNTA(E$16:E16),"")</f>
        <v>1</v>
      </c>
      <c r="D16" s="59" t="str">
        <f t="shared" si="0"/>
        <v>B-1</v>
      </c>
      <c r="E16" s="58" t="s">
        <v>157</v>
      </c>
    </row>
    <row r="17" spans="2:5" hidden="1" x14ac:dyDescent="0.2">
      <c r="B17" s="59" t="str">
        <f t="shared" ref="B17:B19" si="2">$B$15</f>
        <v>B</v>
      </c>
      <c r="C17" s="59">
        <f>IF(E17&lt;&gt;"",COUNTA(E$16:E17),"")</f>
        <v>2</v>
      </c>
      <c r="D17" s="59" t="str">
        <f t="shared" si="0"/>
        <v>B-2</v>
      </c>
      <c r="E17" s="58" t="s">
        <v>151</v>
      </c>
    </row>
    <row r="18" spans="2:5" hidden="1" x14ac:dyDescent="0.2">
      <c r="B18" s="59" t="str">
        <f t="shared" si="2"/>
        <v>B</v>
      </c>
      <c r="C18" s="59">
        <f>IF(E18&lt;&gt;"",COUNTA(E$16:E18),"")</f>
        <v>3</v>
      </c>
      <c r="D18" s="59" t="str">
        <f t="shared" si="0"/>
        <v>B-3</v>
      </c>
      <c r="E18" s="58" t="s">
        <v>142</v>
      </c>
    </row>
    <row r="19" spans="2:5" hidden="1" x14ac:dyDescent="0.2">
      <c r="B19" s="59" t="str">
        <f t="shared" si="2"/>
        <v>B</v>
      </c>
      <c r="C19" s="59">
        <f>IF(E19&lt;&gt;"",COUNTA(E$16:E19),"")</f>
        <v>4</v>
      </c>
      <c r="D19" s="59" t="str">
        <f t="shared" si="0"/>
        <v>B-4</v>
      </c>
      <c r="E19" s="58" t="s">
        <v>151</v>
      </c>
    </row>
    <row r="20" spans="2:5" hidden="1" x14ac:dyDescent="0.2">
      <c r="B20" s="71" t="s">
        <v>158</v>
      </c>
      <c r="C20" s="71"/>
      <c r="D20" s="71" t="str">
        <f>B20</f>
        <v>C</v>
      </c>
      <c r="E20" s="72" t="s">
        <v>159</v>
      </c>
    </row>
    <row r="21" spans="2:5" hidden="1" x14ac:dyDescent="0.2">
      <c r="B21" s="59" t="str">
        <f>$B$20</f>
        <v>C</v>
      </c>
      <c r="C21" s="59">
        <f>IF(E21&lt;&gt;"",COUNTA(E$21:E21),"")</f>
        <v>1</v>
      </c>
      <c r="D21" s="59" t="str">
        <f t="shared" si="0"/>
        <v>C-1</v>
      </c>
      <c r="E21" s="58" t="s">
        <v>160</v>
      </c>
    </row>
    <row r="22" spans="2:5" hidden="1" x14ac:dyDescent="0.2">
      <c r="B22" s="59" t="str">
        <f>$B$20</f>
        <v>C</v>
      </c>
      <c r="C22" s="59">
        <f>IF(E22&lt;&gt;"",COUNTA(E$21:E22),"")</f>
        <v>2</v>
      </c>
      <c r="D22" s="59" t="str">
        <f t="shared" si="0"/>
        <v>C-2</v>
      </c>
      <c r="E22" s="58" t="s">
        <v>138</v>
      </c>
    </row>
    <row r="23" spans="2:5" hidden="1" x14ac:dyDescent="0.2">
      <c r="B23" s="71" t="s">
        <v>161</v>
      </c>
      <c r="C23" s="71"/>
      <c r="D23" s="71" t="str">
        <f>B23</f>
        <v>D</v>
      </c>
      <c r="E23" s="72" t="s">
        <v>162</v>
      </c>
    </row>
    <row r="24" spans="2:5" hidden="1" x14ac:dyDescent="0.2">
      <c r="B24" s="59" t="str">
        <f>$B$23</f>
        <v>D</v>
      </c>
      <c r="C24" s="59">
        <f>IF(E24&lt;&gt;"",COUNTA(E$24:E24),"")</f>
        <v>1</v>
      </c>
      <c r="D24" s="59" t="str">
        <f t="shared" si="0"/>
        <v>D-1</v>
      </c>
      <c r="E24" s="58" t="s">
        <v>163</v>
      </c>
    </row>
    <row r="25" spans="2:5" hidden="1" x14ac:dyDescent="0.2">
      <c r="B25" s="59" t="str">
        <f t="shared" ref="B25:B30" si="3">$B$23</f>
        <v>D</v>
      </c>
      <c r="C25" s="59">
        <f>IF(E25&lt;&gt;"",COUNTA(E$24:E25),"")</f>
        <v>2</v>
      </c>
      <c r="D25" s="59" t="str">
        <f t="shared" si="0"/>
        <v>D-2</v>
      </c>
      <c r="E25" s="58" t="s">
        <v>164</v>
      </c>
    </row>
    <row r="26" spans="2:5" hidden="1" x14ac:dyDescent="0.2">
      <c r="B26" s="59" t="str">
        <f t="shared" si="3"/>
        <v>D</v>
      </c>
      <c r="C26" s="59">
        <f>IF(E26&lt;&gt;"",COUNTA(E$24:E26),"")</f>
        <v>3</v>
      </c>
      <c r="D26" s="59" t="str">
        <f t="shared" si="0"/>
        <v>D-3</v>
      </c>
      <c r="E26" s="58" t="s">
        <v>154</v>
      </c>
    </row>
    <row r="27" spans="2:5" hidden="1" x14ac:dyDescent="0.2">
      <c r="B27" s="59" t="str">
        <f t="shared" si="3"/>
        <v>D</v>
      </c>
      <c r="C27" s="59">
        <f>IF(E27&lt;&gt;"",COUNTA(E$24:E27),"")</f>
        <v>4</v>
      </c>
      <c r="D27" s="59" t="str">
        <f t="shared" si="0"/>
        <v>D-4</v>
      </c>
      <c r="E27" s="58" t="s">
        <v>152</v>
      </c>
    </row>
    <row r="28" spans="2:5" hidden="1" x14ac:dyDescent="0.2">
      <c r="B28" s="59" t="str">
        <f t="shared" si="3"/>
        <v>D</v>
      </c>
      <c r="C28" s="59">
        <f>IF(E28&lt;&gt;"",COUNTA(E$24:E28),"")</f>
        <v>5</v>
      </c>
      <c r="D28" s="59" t="str">
        <f t="shared" si="0"/>
        <v>D-5</v>
      </c>
      <c r="E28" s="58" t="s">
        <v>142</v>
      </c>
    </row>
    <row r="29" spans="2:5" hidden="1" x14ac:dyDescent="0.2">
      <c r="B29" s="59" t="str">
        <f t="shared" si="3"/>
        <v>D</v>
      </c>
      <c r="C29" s="59">
        <f>IF(E29&lt;&gt;"",COUNTA(E$24:E29),"")</f>
        <v>6</v>
      </c>
      <c r="D29" s="59" t="str">
        <f t="shared" si="0"/>
        <v>D-6</v>
      </c>
      <c r="E29" s="58" t="s">
        <v>165</v>
      </c>
    </row>
    <row r="30" spans="2:5" hidden="1" x14ac:dyDescent="0.2">
      <c r="B30" s="59" t="str">
        <f t="shared" si="3"/>
        <v>D</v>
      </c>
      <c r="C30" s="59">
        <f>IF(E30&lt;&gt;"",COUNTA(E$24:E30),"")</f>
        <v>7</v>
      </c>
      <c r="D30" s="59" t="str">
        <f t="shared" si="0"/>
        <v>D-7</v>
      </c>
      <c r="E30" s="58" t="s">
        <v>166</v>
      </c>
    </row>
  </sheetData>
  <sheetProtection algorithmName="SHA-512" hashValue="s5IIh1XlsG9s/DfRJ6mrqOtl67GtEyYoNqQwQy+ludLUiMofCMnos0PfbefiiYl+ksikamqIv00ume71Gf08lQ==" saltValue="3Tg7Qj6N/nLdKwjVDtXiqw==" spinCount="100000" sheet="1" objects="1" scenarios="1" selectLockedCells="1" selectUnlockedCells="1"/>
  <phoneticPr fontId="13" type="noConversion"/>
  <pageMargins left="0.7" right="0.7" top="0.75" bottom="0.75" header="0.3" footer="0.3"/>
  <pageSetup paperSize="9" orientation="portrait" horizontalDpi="0" verticalDpi="0"/>
  <ignoredErrors>
    <ignoredError sqref="D15 D20 D2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492B-E26F-BF4C-A2E4-34748FA86D37}">
  <sheetPr>
    <tabColor theme="0" tint="-0.499984740745262"/>
  </sheetPr>
  <dimension ref="A1:Q87"/>
  <sheetViews>
    <sheetView topLeftCell="XFD1048576" workbookViewId="0">
      <selection sqref="A1:XFD1048576"/>
    </sheetView>
  </sheetViews>
  <sheetFormatPr baseColWidth="10" defaultColWidth="0" defaultRowHeight="16" zeroHeight="1" x14ac:dyDescent="0.2"/>
  <cols>
    <col min="1" max="1" width="6.6640625" hidden="1" customWidth="1"/>
    <col min="2" max="2" width="64" hidden="1" customWidth="1"/>
    <col min="3" max="3" width="14.33203125" style="12" hidden="1" customWidth="1"/>
    <col min="4" max="4" width="10.5" style="12" hidden="1" customWidth="1"/>
    <col min="5" max="5" width="17.83203125" style="12" hidden="1" customWidth="1"/>
    <col min="6" max="8" width="14.33203125" style="12" hidden="1" customWidth="1"/>
    <col min="9" max="9" width="16.33203125" style="22" hidden="1" customWidth="1"/>
    <col min="10" max="11" width="17.5" style="12" hidden="1" customWidth="1"/>
    <col min="12" max="12" width="11" style="12" hidden="1" customWidth="1"/>
    <col min="13" max="13" width="17.5" style="12" hidden="1" customWidth="1"/>
    <col min="14" max="14" width="14.33203125" style="12" hidden="1" customWidth="1"/>
    <col min="15" max="15" width="14.33203125" style="11" hidden="1" customWidth="1"/>
    <col min="16" max="16" width="14.33203125" style="21" hidden="1" customWidth="1"/>
    <col min="17" max="17" width="86" hidden="1" customWidth="1"/>
    <col min="18" max="16384" width="11" hidden="1"/>
  </cols>
  <sheetData>
    <row r="1" spans="2:17" ht="17" hidden="1" thickBot="1" x14ac:dyDescent="0.25">
      <c r="J1" s="23"/>
    </row>
    <row r="2" spans="2:17" ht="54" hidden="1" x14ac:dyDescent="0.2">
      <c r="B2" s="46" t="str">
        <f>"OVERALL SCORE : "&amp;SUM(E3:E87)</f>
        <v>OVERALL SCORE : 0</v>
      </c>
      <c r="C2" s="5" t="s">
        <v>167</v>
      </c>
      <c r="D2" s="304" t="s">
        <v>319</v>
      </c>
      <c r="E2" s="24" t="s">
        <v>168</v>
      </c>
      <c r="F2" s="5" t="s">
        <v>169</v>
      </c>
      <c r="G2" s="5" t="s">
        <v>170</v>
      </c>
      <c r="H2" s="34" t="s">
        <v>171</v>
      </c>
      <c r="I2" s="33" t="s">
        <v>172</v>
      </c>
      <c r="J2" s="5" t="s">
        <v>173</v>
      </c>
      <c r="K2" s="5" t="s">
        <v>174</v>
      </c>
      <c r="L2" s="34" t="s">
        <v>175</v>
      </c>
      <c r="M2" s="24" t="s">
        <v>176</v>
      </c>
      <c r="N2" s="5" t="s">
        <v>177</v>
      </c>
      <c r="O2" s="5" t="s">
        <v>178</v>
      </c>
      <c r="P2" s="25" t="s">
        <v>179</v>
      </c>
      <c r="Q2" s="6" t="s">
        <v>180</v>
      </c>
    </row>
    <row r="3" spans="2:17" ht="25" hidden="1" customHeight="1" x14ac:dyDescent="0.2">
      <c r="B3" s="61" t="str">
        <f>Reference!D4&amp;" - "&amp;Reference!E4</f>
        <v>A - Organisational Controls</v>
      </c>
      <c r="C3" s="83"/>
      <c r="D3" s="319">
        <v>3</v>
      </c>
      <c r="E3" s="84">
        <f>H3*F3/(SUM($F$3:$F$87))</f>
        <v>0</v>
      </c>
      <c r="F3" s="85">
        <f>IF(G3&lt;&gt;"",G3-1,"")</f>
        <v>3</v>
      </c>
      <c r="G3" s="300">
        <v>4</v>
      </c>
      <c r="H3" s="86">
        <f>SUM(I4:I32)</f>
        <v>0</v>
      </c>
      <c r="I3" s="87"/>
      <c r="J3" s="88"/>
      <c r="K3" s="88"/>
      <c r="L3" s="89"/>
      <c r="M3" s="90"/>
      <c r="N3" s="88"/>
      <c r="O3" s="83"/>
      <c r="P3" s="91"/>
      <c r="Q3" s="92"/>
    </row>
    <row r="4" spans="2:17" s="19" customFormat="1" ht="25" hidden="1" customHeight="1" x14ac:dyDescent="0.2">
      <c r="B4" s="97" t="str">
        <f>" "&amp;Reference!D5&amp;"  -  "&amp;Reference!E5</f>
        <v xml:space="preserve"> A-1  -  Information Security Policy</v>
      </c>
      <c r="C4" s="98"/>
      <c r="D4" s="318">
        <v>3</v>
      </c>
      <c r="E4" s="99"/>
      <c r="F4" s="100" t="str">
        <f t="shared" ref="F4:F67" si="0">IF(G4&lt;&gt;"",G4-1,"")</f>
        <v/>
      </c>
      <c r="G4" s="100"/>
      <c r="H4" s="101"/>
      <c r="I4" s="102">
        <f t="shared" ref="I4:I32" si="1">IF(J4&lt;&gt;"",L4*J4/(SUM($J$4:$J$32)),"")</f>
        <v>0</v>
      </c>
      <c r="J4" s="100">
        <f>IF(K4&lt;&gt;"",IF(K4&gt;1,K4-1,K4),"")</f>
        <v>1</v>
      </c>
      <c r="K4" s="299">
        <v>1</v>
      </c>
      <c r="L4" s="103">
        <f>SUM(M5)</f>
        <v>0</v>
      </c>
      <c r="M4" s="104"/>
      <c r="N4" s="105"/>
      <c r="O4" s="106"/>
      <c r="P4" s="101"/>
      <c r="Q4" s="107"/>
    </row>
    <row r="5" spans="2:17" ht="54" hidden="1" x14ac:dyDescent="0.2">
      <c r="B5" s="2" t="s">
        <v>181</v>
      </c>
      <c r="C5" s="13">
        <v>5.0999999999999996</v>
      </c>
      <c r="D5" s="309"/>
      <c r="E5" s="305"/>
      <c r="F5" s="36" t="str">
        <f t="shared" si="0"/>
        <v/>
      </c>
      <c r="G5" s="36"/>
      <c r="H5" s="43"/>
      <c r="I5" s="35" t="str">
        <f t="shared" si="1"/>
        <v/>
      </c>
      <c r="J5" s="36" t="str">
        <f t="shared" ref="J5:J68" si="2">IF(K5&lt;&gt;"",IF(K5&gt;1,K5-1,K5),"")</f>
        <v/>
      </c>
      <c r="K5" s="36"/>
      <c r="L5" s="37"/>
      <c r="M5" s="26">
        <f>IF(N5&lt;&gt;"",O5*N5,"")</f>
        <v>0</v>
      </c>
      <c r="N5" s="27">
        <f>IF(O5&lt;&gt;"",1/COUNTA($P$5:$P$5),"")</f>
        <v>1</v>
      </c>
      <c r="O5" s="28">
        <f>IF(P5&gt;1,P5-2,0)</f>
        <v>0</v>
      </c>
      <c r="P5" s="297">
        <v>1</v>
      </c>
      <c r="Q5" s="7" t="s">
        <v>294</v>
      </c>
    </row>
    <row r="6" spans="2:17" s="19" customFormat="1" ht="25" hidden="1" customHeight="1" x14ac:dyDescent="0.2">
      <c r="B6" s="97" t="str">
        <f>" "&amp;Reference!D6&amp;"  -  "&amp;Reference!E6</f>
        <v xml:space="preserve"> A-2  -  Governance</v>
      </c>
      <c r="C6" s="98"/>
      <c r="D6" s="318">
        <v>3</v>
      </c>
      <c r="E6" s="99"/>
      <c r="F6" s="100" t="str">
        <f t="shared" si="0"/>
        <v/>
      </c>
      <c r="G6" s="100"/>
      <c r="H6" s="101"/>
      <c r="I6" s="102">
        <f t="shared" si="1"/>
        <v>0</v>
      </c>
      <c r="J6" s="100">
        <f t="shared" si="2"/>
        <v>1</v>
      </c>
      <c r="K6" s="299">
        <v>1</v>
      </c>
      <c r="L6" s="103">
        <f>SUM(M7:M12)</f>
        <v>0</v>
      </c>
      <c r="M6" s="108" t="str">
        <f t="shared" ref="M6:M69" si="3">IF(N6&lt;&gt;"",O6*N6,"")</f>
        <v/>
      </c>
      <c r="N6" s="105" t="str">
        <f>IF(O6&lt;&gt;"",1/COUNTA($P$83:$P$87),"")</f>
        <v/>
      </c>
      <c r="O6" s="106"/>
      <c r="P6" s="101"/>
      <c r="Q6" s="107"/>
    </row>
    <row r="7" spans="2:17" ht="36" hidden="1" x14ac:dyDescent="0.2">
      <c r="B7" s="2" t="s">
        <v>182</v>
      </c>
      <c r="C7" s="13">
        <v>5.2</v>
      </c>
      <c r="D7" s="309"/>
      <c r="E7" s="305"/>
      <c r="F7" s="36" t="str">
        <f t="shared" si="0"/>
        <v/>
      </c>
      <c r="G7" s="36"/>
      <c r="H7" s="43"/>
      <c r="I7" s="35" t="str">
        <f t="shared" si="1"/>
        <v/>
      </c>
      <c r="J7" s="36" t="str">
        <f t="shared" si="2"/>
        <v/>
      </c>
      <c r="K7" s="36"/>
      <c r="L7" s="37"/>
      <c r="M7" s="26">
        <f t="shared" si="3"/>
        <v>0</v>
      </c>
      <c r="N7" s="27">
        <f t="shared" ref="N7:N11" si="4">IF(O7&lt;&gt;"",1/COUNTA($P$7:$P$12),"")</f>
        <v>0.16666666666666666</v>
      </c>
      <c r="O7" s="28">
        <f t="shared" ref="O7:O69" si="5">IF(P7&gt;1,P7-2,0)</f>
        <v>0</v>
      </c>
      <c r="P7" s="297">
        <v>1</v>
      </c>
      <c r="Q7" s="7" t="s">
        <v>183</v>
      </c>
    </row>
    <row r="8" spans="2:17" ht="36" hidden="1" x14ac:dyDescent="0.2">
      <c r="B8" s="2" t="s">
        <v>184</v>
      </c>
      <c r="C8" s="13">
        <v>5.3</v>
      </c>
      <c r="D8" s="309"/>
      <c r="E8" s="305"/>
      <c r="F8" s="36" t="str">
        <f t="shared" si="0"/>
        <v/>
      </c>
      <c r="G8" s="36"/>
      <c r="H8" s="43"/>
      <c r="I8" s="35" t="str">
        <f t="shared" si="1"/>
        <v/>
      </c>
      <c r="J8" s="36" t="str">
        <f t="shared" si="2"/>
        <v/>
      </c>
      <c r="K8" s="36"/>
      <c r="L8" s="37"/>
      <c r="M8" s="26">
        <f t="shared" si="3"/>
        <v>0</v>
      </c>
      <c r="N8" s="27">
        <f t="shared" si="4"/>
        <v>0.16666666666666666</v>
      </c>
      <c r="O8" s="28">
        <f t="shared" si="5"/>
        <v>0</v>
      </c>
      <c r="P8" s="297">
        <v>1</v>
      </c>
      <c r="Q8" s="7" t="s">
        <v>295</v>
      </c>
    </row>
    <row r="9" spans="2:17" ht="36" hidden="1" x14ac:dyDescent="0.2">
      <c r="B9" s="2" t="s">
        <v>185</v>
      </c>
      <c r="C9" s="13">
        <v>5.4</v>
      </c>
      <c r="D9" s="309"/>
      <c r="E9" s="305"/>
      <c r="F9" s="36" t="str">
        <f t="shared" si="0"/>
        <v/>
      </c>
      <c r="G9" s="36"/>
      <c r="H9" s="43"/>
      <c r="I9" s="35" t="str">
        <f t="shared" si="1"/>
        <v/>
      </c>
      <c r="J9" s="36" t="str">
        <f t="shared" si="2"/>
        <v/>
      </c>
      <c r="K9" s="36"/>
      <c r="L9" s="37"/>
      <c r="M9" s="26">
        <f t="shared" si="3"/>
        <v>0</v>
      </c>
      <c r="N9" s="27">
        <f t="shared" si="4"/>
        <v>0.16666666666666666</v>
      </c>
      <c r="O9" s="28">
        <f t="shared" si="5"/>
        <v>0</v>
      </c>
      <c r="P9" s="297">
        <v>1</v>
      </c>
      <c r="Q9" s="7" t="s">
        <v>186</v>
      </c>
    </row>
    <row r="10" spans="2:17" ht="36" hidden="1" x14ac:dyDescent="0.2">
      <c r="B10" s="3" t="s">
        <v>187</v>
      </c>
      <c r="C10" s="14" t="s">
        <v>188</v>
      </c>
      <c r="D10" s="310"/>
      <c r="E10" s="306"/>
      <c r="F10" s="39" t="str">
        <f t="shared" si="0"/>
        <v/>
      </c>
      <c r="G10" s="39"/>
      <c r="H10" s="44"/>
      <c r="I10" s="38" t="str">
        <f t="shared" si="1"/>
        <v/>
      </c>
      <c r="J10" s="39" t="str">
        <f t="shared" si="2"/>
        <v/>
      </c>
      <c r="K10" s="39"/>
      <c r="L10" s="40"/>
      <c r="M10" s="29">
        <f t="shared" si="3"/>
        <v>0</v>
      </c>
      <c r="N10" s="27">
        <f t="shared" si="4"/>
        <v>0.16666666666666666</v>
      </c>
      <c r="O10" s="28">
        <f t="shared" si="5"/>
        <v>0</v>
      </c>
      <c r="P10" s="296">
        <v>1</v>
      </c>
      <c r="Q10" s="7" t="s">
        <v>297</v>
      </c>
    </row>
    <row r="11" spans="2:17" ht="36" hidden="1" x14ac:dyDescent="0.2">
      <c r="B11" s="2" t="s">
        <v>189</v>
      </c>
      <c r="C11" s="13">
        <v>5.7</v>
      </c>
      <c r="D11" s="309"/>
      <c r="E11" s="305"/>
      <c r="F11" s="36" t="str">
        <f t="shared" si="0"/>
        <v/>
      </c>
      <c r="G11" s="36"/>
      <c r="H11" s="43"/>
      <c r="I11" s="35" t="str">
        <f t="shared" si="1"/>
        <v/>
      </c>
      <c r="J11" s="36" t="str">
        <f t="shared" si="2"/>
        <v/>
      </c>
      <c r="K11" s="36"/>
      <c r="L11" s="37"/>
      <c r="M11" s="26">
        <f t="shared" si="3"/>
        <v>0</v>
      </c>
      <c r="N11" s="27">
        <f t="shared" si="4"/>
        <v>0.16666666666666666</v>
      </c>
      <c r="O11" s="28">
        <f t="shared" si="5"/>
        <v>0</v>
      </c>
      <c r="P11" s="297">
        <v>1</v>
      </c>
      <c r="Q11" s="7" t="s">
        <v>296</v>
      </c>
    </row>
    <row r="12" spans="2:17" ht="22" hidden="1" customHeight="1" x14ac:dyDescent="0.2">
      <c r="B12" s="3" t="s">
        <v>190</v>
      </c>
      <c r="C12" s="13">
        <v>5.8</v>
      </c>
      <c r="D12" s="309"/>
      <c r="E12" s="305"/>
      <c r="F12" s="36" t="str">
        <f t="shared" si="0"/>
        <v/>
      </c>
      <c r="G12" s="36"/>
      <c r="H12" s="43"/>
      <c r="I12" s="35" t="str">
        <f t="shared" si="1"/>
        <v/>
      </c>
      <c r="J12" s="36" t="str">
        <f t="shared" si="2"/>
        <v/>
      </c>
      <c r="K12" s="36"/>
      <c r="L12" s="37"/>
      <c r="M12" s="26">
        <f t="shared" si="3"/>
        <v>0</v>
      </c>
      <c r="N12" s="27">
        <f>IF(O12&lt;&gt;"",1/COUNTA($P$7:$P$12),"")</f>
        <v>0.16666666666666666</v>
      </c>
      <c r="O12" s="28">
        <f t="shared" si="5"/>
        <v>0</v>
      </c>
      <c r="P12" s="297">
        <v>1</v>
      </c>
      <c r="Q12" s="7" t="s">
        <v>191</v>
      </c>
    </row>
    <row r="13" spans="2:17" s="19" customFormat="1" ht="25" hidden="1" customHeight="1" x14ac:dyDescent="0.2">
      <c r="B13" s="97" t="str">
        <f>" "&amp;Reference!D7&amp;"  -  "&amp;Reference!E7</f>
        <v xml:space="preserve"> A-3  -  Asset Management</v>
      </c>
      <c r="C13" s="98"/>
      <c r="D13" s="318">
        <v>3</v>
      </c>
      <c r="E13" s="99"/>
      <c r="F13" s="100" t="str">
        <f t="shared" si="0"/>
        <v/>
      </c>
      <c r="G13" s="100"/>
      <c r="H13" s="101"/>
      <c r="I13" s="102">
        <f t="shared" si="1"/>
        <v>0</v>
      </c>
      <c r="J13" s="100">
        <f t="shared" si="2"/>
        <v>1</v>
      </c>
      <c r="K13" s="299">
        <v>1</v>
      </c>
      <c r="L13" s="103">
        <f>SUM(M14:M16)</f>
        <v>0</v>
      </c>
      <c r="M13" s="108" t="str">
        <f t="shared" si="3"/>
        <v/>
      </c>
      <c r="N13" s="105" t="str">
        <f>IF(O13&lt;&gt;"",1/COUNTA($P$83:$P$87),"")</f>
        <v/>
      </c>
      <c r="O13" s="106"/>
      <c r="P13" s="101"/>
      <c r="Q13" s="107"/>
    </row>
    <row r="14" spans="2:17" ht="36" hidden="1" x14ac:dyDescent="0.2">
      <c r="B14" s="2" t="s">
        <v>192</v>
      </c>
      <c r="C14" s="13">
        <v>5.9</v>
      </c>
      <c r="D14" s="309"/>
      <c r="E14" s="305"/>
      <c r="F14" s="36" t="str">
        <f t="shared" si="0"/>
        <v/>
      </c>
      <c r="G14" s="36"/>
      <c r="H14" s="43"/>
      <c r="I14" s="35" t="str">
        <f t="shared" si="1"/>
        <v/>
      </c>
      <c r="J14" s="36" t="str">
        <f t="shared" si="2"/>
        <v/>
      </c>
      <c r="K14" s="36"/>
      <c r="L14" s="37"/>
      <c r="M14" s="26">
        <f t="shared" si="3"/>
        <v>0</v>
      </c>
      <c r="N14" s="30">
        <f t="shared" ref="N14:N15" si="6">IF(O14&lt;&gt;"",1/COUNTA($P$14:$P$16),"")</f>
        <v>0.33333333333333331</v>
      </c>
      <c r="O14" s="28">
        <f t="shared" si="5"/>
        <v>0</v>
      </c>
      <c r="P14" s="297">
        <v>1</v>
      </c>
      <c r="Q14" s="7" t="s">
        <v>298</v>
      </c>
    </row>
    <row r="15" spans="2:17" ht="36" hidden="1" x14ac:dyDescent="0.2">
      <c r="B15" s="3" t="s">
        <v>193</v>
      </c>
      <c r="C15" s="14" t="s">
        <v>194</v>
      </c>
      <c r="D15" s="310"/>
      <c r="E15" s="306"/>
      <c r="F15" s="39" t="str">
        <f t="shared" si="0"/>
        <v/>
      </c>
      <c r="G15" s="39"/>
      <c r="H15" s="44"/>
      <c r="I15" s="38" t="str">
        <f t="shared" si="1"/>
        <v/>
      </c>
      <c r="J15" s="39" t="str">
        <f t="shared" si="2"/>
        <v/>
      </c>
      <c r="K15" s="39"/>
      <c r="L15" s="40"/>
      <c r="M15" s="29">
        <f t="shared" si="3"/>
        <v>0</v>
      </c>
      <c r="N15" s="30">
        <f t="shared" si="6"/>
        <v>0.33333333333333331</v>
      </c>
      <c r="O15" s="31">
        <f t="shared" si="5"/>
        <v>0</v>
      </c>
      <c r="P15" s="296">
        <v>1</v>
      </c>
      <c r="Q15" s="7" t="s">
        <v>195</v>
      </c>
    </row>
    <row r="16" spans="2:17" ht="36" hidden="1" x14ac:dyDescent="0.2">
      <c r="B16" s="3" t="s">
        <v>196</v>
      </c>
      <c r="C16" s="14" t="s">
        <v>197</v>
      </c>
      <c r="D16" s="310"/>
      <c r="E16" s="306"/>
      <c r="F16" s="39" t="str">
        <f t="shared" si="0"/>
        <v/>
      </c>
      <c r="G16" s="39"/>
      <c r="H16" s="44"/>
      <c r="I16" s="38" t="str">
        <f t="shared" si="1"/>
        <v/>
      </c>
      <c r="J16" s="39" t="str">
        <f t="shared" si="2"/>
        <v/>
      </c>
      <c r="K16" s="39"/>
      <c r="L16" s="40"/>
      <c r="M16" s="29">
        <f t="shared" si="3"/>
        <v>0</v>
      </c>
      <c r="N16" s="30">
        <f>IF(O16&lt;&gt;"",1/COUNTA($P$14:$P$16),"")</f>
        <v>0.33333333333333331</v>
      </c>
      <c r="O16" s="31">
        <f t="shared" si="5"/>
        <v>0</v>
      </c>
      <c r="P16" s="296">
        <v>1</v>
      </c>
      <c r="Q16" s="7" t="s">
        <v>299</v>
      </c>
    </row>
    <row r="17" spans="2:17" s="19" customFormat="1" ht="25" hidden="1" customHeight="1" x14ac:dyDescent="0.2">
      <c r="B17" s="97" t="str">
        <f>" "&amp;Reference!D8&amp;"  -  "&amp;Reference!E8</f>
        <v xml:space="preserve"> A-4  -  Communication Security</v>
      </c>
      <c r="C17" s="109"/>
      <c r="D17" s="315">
        <v>3</v>
      </c>
      <c r="E17" s="110"/>
      <c r="F17" s="111" t="str">
        <f t="shared" si="0"/>
        <v/>
      </c>
      <c r="G17" s="111"/>
      <c r="H17" s="112"/>
      <c r="I17" s="102">
        <f t="shared" si="1"/>
        <v>0</v>
      </c>
      <c r="J17" s="111">
        <f t="shared" si="2"/>
        <v>1</v>
      </c>
      <c r="K17" s="301">
        <v>1</v>
      </c>
      <c r="L17" s="113">
        <f>SUM(M18)</f>
        <v>0</v>
      </c>
      <c r="M17" s="114" t="str">
        <f t="shared" si="3"/>
        <v/>
      </c>
      <c r="N17" s="115" t="str">
        <f>IF(O17&lt;&gt;"",1/COUNTA($P$83:$P$87),"")</f>
        <v/>
      </c>
      <c r="O17" s="116"/>
      <c r="P17" s="112"/>
      <c r="Q17" s="107"/>
    </row>
    <row r="18" spans="2:17" ht="36" hidden="1" x14ac:dyDescent="0.2">
      <c r="B18" s="2" t="s">
        <v>198</v>
      </c>
      <c r="C18" s="13">
        <v>5.14</v>
      </c>
      <c r="D18" s="309"/>
      <c r="E18" s="305"/>
      <c r="F18" s="36" t="str">
        <f t="shared" si="0"/>
        <v/>
      </c>
      <c r="G18" s="36"/>
      <c r="H18" s="43"/>
      <c r="I18" s="35" t="str">
        <f t="shared" si="1"/>
        <v/>
      </c>
      <c r="J18" s="36" t="str">
        <f t="shared" si="2"/>
        <v/>
      </c>
      <c r="K18" s="36"/>
      <c r="L18" s="37"/>
      <c r="M18" s="26">
        <f t="shared" si="3"/>
        <v>0</v>
      </c>
      <c r="N18" s="27">
        <f>IF(O18&lt;&gt;"",1/COUNTA($P$18:$P$18),"")</f>
        <v>1</v>
      </c>
      <c r="O18" s="28">
        <f t="shared" si="5"/>
        <v>0</v>
      </c>
      <c r="P18" s="297">
        <v>1</v>
      </c>
      <c r="Q18" s="7" t="s">
        <v>300</v>
      </c>
    </row>
    <row r="19" spans="2:17" s="19" customFormat="1" ht="25" hidden="1" customHeight="1" x14ac:dyDescent="0.2">
      <c r="B19" s="97" t="str">
        <f>" "&amp;Reference!D9&amp;"  -  "&amp;Reference!E9</f>
        <v xml:space="preserve"> A-5  -  Access Controls</v>
      </c>
      <c r="C19" s="98"/>
      <c r="D19" s="318">
        <v>3</v>
      </c>
      <c r="E19" s="99"/>
      <c r="F19" s="100" t="str">
        <f t="shared" si="0"/>
        <v/>
      </c>
      <c r="G19" s="100"/>
      <c r="H19" s="101"/>
      <c r="I19" s="102">
        <f t="shared" si="1"/>
        <v>0</v>
      </c>
      <c r="J19" s="100">
        <f t="shared" si="2"/>
        <v>1</v>
      </c>
      <c r="K19" s="299">
        <v>1</v>
      </c>
      <c r="L19" s="103">
        <f>SUM(M20)</f>
        <v>0</v>
      </c>
      <c r="M19" s="108" t="str">
        <f t="shared" si="3"/>
        <v/>
      </c>
      <c r="N19" s="105" t="str">
        <f>IF(O19&lt;&gt;"",1/COUNTA($P$83:$P$87),"")</f>
        <v/>
      </c>
      <c r="O19" s="106"/>
      <c r="P19" s="101"/>
      <c r="Q19" s="107"/>
    </row>
    <row r="20" spans="2:17" ht="72" hidden="1" x14ac:dyDescent="0.2">
      <c r="B20" s="3" t="s">
        <v>199</v>
      </c>
      <c r="C20" s="14" t="s">
        <v>200</v>
      </c>
      <c r="D20" s="310"/>
      <c r="E20" s="306"/>
      <c r="F20" s="39" t="str">
        <f t="shared" si="0"/>
        <v/>
      </c>
      <c r="G20" s="39"/>
      <c r="H20" s="44"/>
      <c r="I20" s="38" t="str">
        <f t="shared" si="1"/>
        <v/>
      </c>
      <c r="J20" s="39" t="str">
        <f t="shared" si="2"/>
        <v/>
      </c>
      <c r="K20" s="39"/>
      <c r="L20" s="40"/>
      <c r="M20" s="29">
        <f t="shared" si="3"/>
        <v>0</v>
      </c>
      <c r="N20" s="30">
        <f>IF(O20&lt;&gt;"",1/COUNTA($P$20:$P$20),"")</f>
        <v>1</v>
      </c>
      <c r="O20" s="31">
        <f t="shared" si="5"/>
        <v>0</v>
      </c>
      <c r="P20" s="296">
        <v>1</v>
      </c>
      <c r="Q20" s="7" t="s">
        <v>201</v>
      </c>
    </row>
    <row r="21" spans="2:17" s="19" customFormat="1" ht="25" hidden="1" customHeight="1" x14ac:dyDescent="0.2">
      <c r="B21" s="97" t="str">
        <f>" "&amp;Reference!D10&amp;"  -  "&amp;Reference!E10</f>
        <v xml:space="preserve"> A-6  -  Supplier Management</v>
      </c>
      <c r="C21" s="109"/>
      <c r="D21" s="315">
        <v>3</v>
      </c>
      <c r="E21" s="110"/>
      <c r="F21" s="111" t="str">
        <f t="shared" si="0"/>
        <v/>
      </c>
      <c r="G21" s="111"/>
      <c r="H21" s="112"/>
      <c r="I21" s="117">
        <f t="shared" si="1"/>
        <v>0</v>
      </c>
      <c r="J21" s="111">
        <f t="shared" si="2"/>
        <v>1</v>
      </c>
      <c r="K21" s="301">
        <v>1</v>
      </c>
      <c r="L21" s="113">
        <f>SUM(M22:M23)</f>
        <v>0</v>
      </c>
      <c r="M21" s="114" t="str">
        <f t="shared" si="3"/>
        <v/>
      </c>
      <c r="N21" s="115" t="str">
        <f>IF(O21&lt;&gt;"",1/COUNTA($P$83:$P$87),"")</f>
        <v/>
      </c>
      <c r="O21" s="116"/>
      <c r="P21" s="112"/>
      <c r="Q21" s="107"/>
    </row>
    <row r="22" spans="2:17" ht="90" hidden="1" x14ac:dyDescent="0.2">
      <c r="B22" s="3" t="s">
        <v>202</v>
      </c>
      <c r="C22" s="14" t="s">
        <v>203</v>
      </c>
      <c r="D22" s="310"/>
      <c r="E22" s="306"/>
      <c r="F22" s="39" t="str">
        <f t="shared" si="0"/>
        <v/>
      </c>
      <c r="G22" s="39"/>
      <c r="H22" s="44"/>
      <c r="I22" s="38" t="str">
        <f t="shared" si="1"/>
        <v/>
      </c>
      <c r="J22" s="39" t="str">
        <f t="shared" si="2"/>
        <v/>
      </c>
      <c r="K22" s="39"/>
      <c r="L22" s="40"/>
      <c r="M22" s="29">
        <f t="shared" si="3"/>
        <v>0</v>
      </c>
      <c r="N22" s="27">
        <f>IF(O22&lt;&gt;"",1/COUNTA($P$22:$P$23),"")</f>
        <v>0.5</v>
      </c>
      <c r="O22" s="31">
        <f t="shared" si="5"/>
        <v>0</v>
      </c>
      <c r="P22" s="296">
        <v>1</v>
      </c>
      <c r="Q22" s="7" t="s">
        <v>301</v>
      </c>
    </row>
    <row r="23" spans="2:17" ht="36" hidden="1" x14ac:dyDescent="0.2">
      <c r="B23" s="2" t="s">
        <v>204</v>
      </c>
      <c r="C23" s="13">
        <v>5.23</v>
      </c>
      <c r="D23" s="309"/>
      <c r="E23" s="305"/>
      <c r="F23" s="36" t="str">
        <f t="shared" si="0"/>
        <v/>
      </c>
      <c r="G23" s="36"/>
      <c r="H23" s="43"/>
      <c r="I23" s="35" t="str">
        <f t="shared" si="1"/>
        <v/>
      </c>
      <c r="J23" s="36" t="str">
        <f t="shared" si="2"/>
        <v/>
      </c>
      <c r="K23" s="36"/>
      <c r="L23" s="37"/>
      <c r="M23" s="26">
        <f t="shared" si="3"/>
        <v>0</v>
      </c>
      <c r="N23" s="27">
        <f>IF(O23&lt;&gt;"",1/COUNTA($P$22:$P$23),"")</f>
        <v>0.5</v>
      </c>
      <c r="O23" s="28">
        <f t="shared" si="5"/>
        <v>0</v>
      </c>
      <c r="P23" s="297">
        <v>1</v>
      </c>
      <c r="Q23" s="7" t="s">
        <v>302</v>
      </c>
    </row>
    <row r="24" spans="2:17" s="19" customFormat="1" ht="25" hidden="1" customHeight="1" x14ac:dyDescent="0.2">
      <c r="B24" s="118" t="str">
        <f>" "&amp;Reference!D11&amp;"  -  "&amp;Reference!E11</f>
        <v xml:space="preserve"> A-7  -  Incident Management</v>
      </c>
      <c r="C24" s="98"/>
      <c r="D24" s="318">
        <v>3</v>
      </c>
      <c r="E24" s="99"/>
      <c r="F24" s="100" t="str">
        <f t="shared" si="0"/>
        <v/>
      </c>
      <c r="G24" s="100"/>
      <c r="H24" s="101"/>
      <c r="I24" s="102">
        <f t="shared" si="1"/>
        <v>0</v>
      </c>
      <c r="J24" s="100">
        <f t="shared" si="2"/>
        <v>1</v>
      </c>
      <c r="K24" s="299">
        <v>1</v>
      </c>
      <c r="L24" s="103">
        <f>SUM(M25)</f>
        <v>0</v>
      </c>
      <c r="M24" s="108" t="str">
        <f t="shared" si="3"/>
        <v/>
      </c>
      <c r="N24" s="105" t="str">
        <f>IF(O24&lt;&gt;"",1/COUNTA($P$83:$P$87),"")</f>
        <v/>
      </c>
      <c r="O24" s="106"/>
      <c r="P24" s="101"/>
      <c r="Q24" s="107"/>
    </row>
    <row r="25" spans="2:17" ht="102" hidden="1" x14ac:dyDescent="0.2">
      <c r="B25" s="3" t="s">
        <v>205</v>
      </c>
      <c r="C25" s="14" t="s">
        <v>206</v>
      </c>
      <c r="D25" s="310"/>
      <c r="E25" s="306"/>
      <c r="F25" s="39" t="str">
        <f t="shared" si="0"/>
        <v/>
      </c>
      <c r="G25" s="39"/>
      <c r="H25" s="44"/>
      <c r="I25" s="38" t="str">
        <f t="shared" si="1"/>
        <v/>
      </c>
      <c r="J25" s="39" t="str">
        <f t="shared" si="2"/>
        <v/>
      </c>
      <c r="K25" s="39"/>
      <c r="L25" s="40"/>
      <c r="M25" s="29">
        <f t="shared" si="3"/>
        <v>0</v>
      </c>
      <c r="N25" s="30">
        <f>IF(O25&lt;&gt;"",1/COUNTA($P$25:$P$25),"")</f>
        <v>1</v>
      </c>
      <c r="O25" s="31">
        <f t="shared" si="5"/>
        <v>0</v>
      </c>
      <c r="P25" s="296">
        <v>1</v>
      </c>
      <c r="Q25" s="7" t="s">
        <v>303</v>
      </c>
    </row>
    <row r="26" spans="2:17" s="19" customFormat="1" ht="25" hidden="1" customHeight="1" x14ac:dyDescent="0.2">
      <c r="B26" s="118" t="str">
        <f>" "&amp;Reference!D12&amp;"  -  "&amp;Reference!E12</f>
        <v xml:space="preserve"> A-8  -  Business Continuity</v>
      </c>
      <c r="C26" s="109"/>
      <c r="D26" s="315">
        <v>3</v>
      </c>
      <c r="E26" s="110"/>
      <c r="F26" s="111" t="str">
        <f t="shared" si="0"/>
        <v/>
      </c>
      <c r="G26" s="111"/>
      <c r="H26" s="112"/>
      <c r="I26" s="117">
        <f t="shared" si="1"/>
        <v>0</v>
      </c>
      <c r="J26" s="111">
        <f t="shared" si="2"/>
        <v>1</v>
      </c>
      <c r="K26" s="301">
        <v>1</v>
      </c>
      <c r="L26" s="113">
        <f>SUM(M27)</f>
        <v>0</v>
      </c>
      <c r="M26" s="114" t="str">
        <f t="shared" si="3"/>
        <v/>
      </c>
      <c r="N26" s="115" t="str">
        <f>IF(O26&lt;&gt;"",1/COUNTA($P$83:$P$87),"")</f>
        <v/>
      </c>
      <c r="O26" s="116"/>
      <c r="P26" s="112"/>
      <c r="Q26" s="107"/>
    </row>
    <row r="27" spans="2:17" ht="36" hidden="1" x14ac:dyDescent="0.2">
      <c r="B27" s="3" t="s">
        <v>207</v>
      </c>
      <c r="C27" s="14" t="s">
        <v>208</v>
      </c>
      <c r="D27" s="310"/>
      <c r="E27" s="306"/>
      <c r="F27" s="39" t="str">
        <f t="shared" si="0"/>
        <v/>
      </c>
      <c r="G27" s="39"/>
      <c r="H27" s="44"/>
      <c r="I27" s="38" t="str">
        <f t="shared" si="1"/>
        <v/>
      </c>
      <c r="J27" s="39" t="str">
        <f t="shared" si="2"/>
        <v/>
      </c>
      <c r="K27" s="39"/>
      <c r="L27" s="40"/>
      <c r="M27" s="29">
        <f t="shared" si="3"/>
        <v>0</v>
      </c>
      <c r="N27" s="30">
        <f>IF(O27&lt;&gt;"",1/COUNTA($P$27:$P$27),"")</f>
        <v>1</v>
      </c>
      <c r="O27" s="31">
        <f t="shared" si="5"/>
        <v>0</v>
      </c>
      <c r="P27" s="296">
        <v>1</v>
      </c>
      <c r="Q27" s="7" t="s">
        <v>304</v>
      </c>
    </row>
    <row r="28" spans="2:17" s="19" customFormat="1" ht="25" hidden="1" customHeight="1" x14ac:dyDescent="0.2">
      <c r="B28" s="118" t="str">
        <f>" "&amp;Reference!D13&amp;"  -  "&amp;Reference!E13</f>
        <v xml:space="preserve"> A-9  -  Compliance</v>
      </c>
      <c r="C28" s="109"/>
      <c r="D28" s="315">
        <v>3</v>
      </c>
      <c r="E28" s="110"/>
      <c r="F28" s="111" t="str">
        <f t="shared" si="0"/>
        <v/>
      </c>
      <c r="G28" s="111"/>
      <c r="H28" s="112"/>
      <c r="I28" s="117">
        <f t="shared" si="1"/>
        <v>0</v>
      </c>
      <c r="J28" s="111">
        <f t="shared" si="2"/>
        <v>1</v>
      </c>
      <c r="K28" s="301">
        <v>1</v>
      </c>
      <c r="L28" s="113">
        <f>SUM(M29:M30)</f>
        <v>0</v>
      </c>
      <c r="M28" s="114" t="str">
        <f t="shared" si="3"/>
        <v/>
      </c>
      <c r="N28" s="115" t="str">
        <f>IF(O28&lt;&gt;"",1/COUNTA($P$83:$P$87),"")</f>
        <v/>
      </c>
      <c r="O28" s="116"/>
      <c r="P28" s="112"/>
      <c r="Q28" s="107"/>
    </row>
    <row r="29" spans="2:17" ht="72" hidden="1" x14ac:dyDescent="0.2">
      <c r="B29" s="3" t="s">
        <v>209</v>
      </c>
      <c r="C29" s="14" t="s">
        <v>210</v>
      </c>
      <c r="D29" s="310"/>
      <c r="E29" s="306"/>
      <c r="F29" s="39" t="str">
        <f t="shared" si="0"/>
        <v/>
      </c>
      <c r="G29" s="39"/>
      <c r="H29" s="44"/>
      <c r="I29" s="38" t="str">
        <f t="shared" si="1"/>
        <v/>
      </c>
      <c r="J29" s="39" t="str">
        <f t="shared" si="2"/>
        <v/>
      </c>
      <c r="K29" s="39"/>
      <c r="L29" s="40"/>
      <c r="M29" s="29">
        <f t="shared" si="3"/>
        <v>0</v>
      </c>
      <c r="N29" s="30">
        <f>IF(O29&lt;&gt;"",1/COUNTA($P$29:$P$30),"")</f>
        <v>0.5</v>
      </c>
      <c r="O29" s="31">
        <f t="shared" si="5"/>
        <v>0</v>
      </c>
      <c r="P29" s="296">
        <v>1</v>
      </c>
      <c r="Q29" s="7" t="s">
        <v>305</v>
      </c>
    </row>
    <row r="30" spans="2:17" ht="36" hidden="1" x14ac:dyDescent="0.2">
      <c r="B30" s="3" t="s">
        <v>211</v>
      </c>
      <c r="C30" s="14" t="s">
        <v>212</v>
      </c>
      <c r="D30" s="310"/>
      <c r="E30" s="306"/>
      <c r="F30" s="39" t="str">
        <f t="shared" si="0"/>
        <v/>
      </c>
      <c r="G30" s="39"/>
      <c r="H30" s="44"/>
      <c r="I30" s="38" t="str">
        <f t="shared" si="1"/>
        <v/>
      </c>
      <c r="J30" s="39" t="str">
        <f t="shared" si="2"/>
        <v/>
      </c>
      <c r="K30" s="39"/>
      <c r="L30" s="40"/>
      <c r="M30" s="29">
        <f t="shared" si="3"/>
        <v>0</v>
      </c>
      <c r="N30" s="30">
        <f>IF(O30&lt;&gt;"",1/COUNTA($P$29:$P$30),"")</f>
        <v>0.5</v>
      </c>
      <c r="O30" s="31">
        <f t="shared" si="5"/>
        <v>0</v>
      </c>
      <c r="P30" s="296">
        <v>1</v>
      </c>
      <c r="Q30" s="7" t="s">
        <v>306</v>
      </c>
    </row>
    <row r="31" spans="2:17" s="19" customFormat="1" ht="25" hidden="1" customHeight="1" x14ac:dyDescent="0.2">
      <c r="B31" s="97" t="str">
        <f>" "&amp;Reference!D14&amp;"  -  "&amp;Reference!E14</f>
        <v xml:space="preserve"> A-10  -  Operation Security</v>
      </c>
      <c r="C31" s="109"/>
      <c r="D31" s="315">
        <v>3</v>
      </c>
      <c r="E31" s="110"/>
      <c r="F31" s="111" t="str">
        <f t="shared" si="0"/>
        <v/>
      </c>
      <c r="G31" s="111"/>
      <c r="H31" s="112"/>
      <c r="I31" s="117">
        <f t="shared" si="1"/>
        <v>0</v>
      </c>
      <c r="J31" s="111">
        <f t="shared" si="2"/>
        <v>1</v>
      </c>
      <c r="K31" s="301">
        <v>1</v>
      </c>
      <c r="L31" s="113">
        <f>SUM(M32)</f>
        <v>0</v>
      </c>
      <c r="M31" s="114" t="str">
        <f t="shared" si="3"/>
        <v/>
      </c>
      <c r="N31" s="115" t="str">
        <f>IF(O31&lt;&gt;"",1/COUNTA($P$83:$P$87),"")</f>
        <v/>
      </c>
      <c r="O31" s="116"/>
      <c r="P31" s="112"/>
      <c r="Q31" s="107"/>
    </row>
    <row r="32" spans="2:17" ht="36" hidden="1" x14ac:dyDescent="0.2">
      <c r="B32" s="3" t="s">
        <v>213</v>
      </c>
      <c r="C32" s="13">
        <v>5.37</v>
      </c>
      <c r="D32" s="309"/>
      <c r="E32" s="305"/>
      <c r="F32" s="36" t="str">
        <f t="shared" si="0"/>
        <v/>
      </c>
      <c r="G32" s="36"/>
      <c r="H32" s="43"/>
      <c r="I32" s="35" t="str">
        <f t="shared" si="1"/>
        <v/>
      </c>
      <c r="J32" s="36" t="str">
        <f t="shared" si="2"/>
        <v/>
      </c>
      <c r="K32" s="36"/>
      <c r="L32" s="37"/>
      <c r="M32" s="26">
        <f t="shared" si="3"/>
        <v>0</v>
      </c>
      <c r="N32" s="27">
        <f>IF(O32&lt;&gt;"",1/COUNTA($P$32:$P$32),"")</f>
        <v>1</v>
      </c>
      <c r="O32" s="28">
        <f t="shared" si="5"/>
        <v>0</v>
      </c>
      <c r="P32" s="297">
        <v>1</v>
      </c>
      <c r="Q32" s="7" t="s">
        <v>214</v>
      </c>
    </row>
    <row r="33" spans="2:17" s="19" customFormat="1" ht="25" hidden="1" customHeight="1" x14ac:dyDescent="0.2">
      <c r="B33" s="61" t="str">
        <f>Reference!D15&amp;" - "&amp;Reference!E15</f>
        <v>B - People Controls</v>
      </c>
      <c r="C33" s="93"/>
      <c r="D33" s="316">
        <v>3</v>
      </c>
      <c r="E33" s="84">
        <f>H33*F33/(SUM($F$3:$F$87))</f>
        <v>0</v>
      </c>
      <c r="F33" s="94">
        <f t="shared" si="0"/>
        <v>3</v>
      </c>
      <c r="G33" s="302">
        <v>4</v>
      </c>
      <c r="H33" s="91">
        <f>SUM(I34:I45)</f>
        <v>0</v>
      </c>
      <c r="I33" s="90" t="str">
        <f>IF(J33&lt;&gt;"",L33*J33/5,"")</f>
        <v/>
      </c>
      <c r="J33" s="94" t="str">
        <f t="shared" si="2"/>
        <v/>
      </c>
      <c r="K33" s="94"/>
      <c r="L33" s="89"/>
      <c r="M33" s="95" t="str">
        <f t="shared" si="3"/>
        <v/>
      </c>
      <c r="N33" s="88" t="str">
        <f>IF(O33&lt;&gt;"",1/COUNTA($P$83:$P$87),"")</f>
        <v/>
      </c>
      <c r="O33" s="83"/>
      <c r="P33" s="91"/>
      <c r="Q33" s="96"/>
    </row>
    <row r="34" spans="2:17" s="19" customFormat="1" ht="25" hidden="1" customHeight="1" x14ac:dyDescent="0.2">
      <c r="B34" s="97" t="str">
        <f>" "&amp;Reference!D16&amp;"  -  "&amp;Reference!E16</f>
        <v xml:space="preserve"> B-1  -  HR Security</v>
      </c>
      <c r="C34" s="109"/>
      <c r="D34" s="315">
        <v>3</v>
      </c>
      <c r="E34" s="110"/>
      <c r="F34" s="111" t="str">
        <f t="shared" si="0"/>
        <v/>
      </c>
      <c r="G34" s="111"/>
      <c r="H34" s="112"/>
      <c r="I34" s="117">
        <f t="shared" ref="I34:I45" si="7">IF(J34&lt;&gt;"",L34*J34/(SUM($J$34:$J$45)),"")</f>
        <v>0</v>
      </c>
      <c r="J34" s="111">
        <f t="shared" si="2"/>
        <v>1</v>
      </c>
      <c r="K34" s="301">
        <v>1</v>
      </c>
      <c r="L34" s="113">
        <f>SUM(M35:M39)</f>
        <v>0</v>
      </c>
      <c r="M34" s="114" t="str">
        <f t="shared" si="3"/>
        <v/>
      </c>
      <c r="N34" s="115" t="str">
        <f>IF(O34&lt;&gt;"",1/COUNTA($P$83:$P$87),"")</f>
        <v/>
      </c>
      <c r="O34" s="116"/>
      <c r="P34" s="112"/>
      <c r="Q34" s="107"/>
    </row>
    <row r="35" spans="2:17" ht="36" hidden="1" x14ac:dyDescent="0.2">
      <c r="B35" s="2" t="s">
        <v>215</v>
      </c>
      <c r="C35" s="13">
        <v>6.1</v>
      </c>
      <c r="D35" s="309"/>
      <c r="E35" s="305"/>
      <c r="F35" s="36" t="str">
        <f t="shared" si="0"/>
        <v/>
      </c>
      <c r="G35" s="36"/>
      <c r="H35" s="43"/>
      <c r="I35" s="35" t="str">
        <f t="shared" si="7"/>
        <v/>
      </c>
      <c r="J35" s="36" t="str">
        <f t="shared" si="2"/>
        <v/>
      </c>
      <c r="K35" s="36"/>
      <c r="L35" s="37"/>
      <c r="M35" s="26">
        <f t="shared" si="3"/>
        <v>0</v>
      </c>
      <c r="N35" s="27">
        <f t="shared" ref="N35:N38" si="8">IF(O35&lt;&gt;"",1/COUNTA($P$35:$P$39),"")</f>
        <v>0.2</v>
      </c>
      <c r="O35" s="28">
        <f t="shared" si="5"/>
        <v>0</v>
      </c>
      <c r="P35" s="297">
        <v>1</v>
      </c>
      <c r="Q35" s="7" t="s">
        <v>307</v>
      </c>
    </row>
    <row r="36" spans="2:17" ht="36" hidden="1" x14ac:dyDescent="0.2">
      <c r="B36" s="2" t="s">
        <v>216</v>
      </c>
      <c r="C36" s="13">
        <v>6.2</v>
      </c>
      <c r="D36" s="309"/>
      <c r="E36" s="305"/>
      <c r="F36" s="36" t="str">
        <f t="shared" si="0"/>
        <v/>
      </c>
      <c r="G36" s="36"/>
      <c r="H36" s="43"/>
      <c r="I36" s="35" t="str">
        <f t="shared" si="7"/>
        <v/>
      </c>
      <c r="J36" s="36" t="str">
        <f t="shared" si="2"/>
        <v/>
      </c>
      <c r="K36" s="36"/>
      <c r="L36" s="37"/>
      <c r="M36" s="26">
        <f t="shared" si="3"/>
        <v>0</v>
      </c>
      <c r="N36" s="27">
        <f t="shared" si="8"/>
        <v>0.2</v>
      </c>
      <c r="O36" s="28">
        <f t="shared" si="5"/>
        <v>0</v>
      </c>
      <c r="P36" s="297">
        <v>1</v>
      </c>
      <c r="Q36" s="7" t="s">
        <v>217</v>
      </c>
    </row>
    <row r="37" spans="2:17" ht="36" hidden="1" x14ac:dyDescent="0.2">
      <c r="B37" s="2" t="s">
        <v>218</v>
      </c>
      <c r="C37" s="13">
        <v>6.3</v>
      </c>
      <c r="D37" s="309"/>
      <c r="E37" s="305"/>
      <c r="F37" s="36" t="str">
        <f t="shared" si="0"/>
        <v/>
      </c>
      <c r="G37" s="36"/>
      <c r="H37" s="43"/>
      <c r="I37" s="35" t="str">
        <f t="shared" si="7"/>
        <v/>
      </c>
      <c r="J37" s="36" t="str">
        <f t="shared" si="2"/>
        <v/>
      </c>
      <c r="K37" s="36"/>
      <c r="L37" s="37"/>
      <c r="M37" s="26">
        <f t="shared" si="3"/>
        <v>0</v>
      </c>
      <c r="N37" s="27">
        <f t="shared" si="8"/>
        <v>0.2</v>
      </c>
      <c r="O37" s="28">
        <f t="shared" si="5"/>
        <v>0</v>
      </c>
      <c r="P37" s="297">
        <v>1</v>
      </c>
      <c r="Q37" s="7" t="s">
        <v>308</v>
      </c>
    </row>
    <row r="38" spans="2:17" ht="36" hidden="1" x14ac:dyDescent="0.2">
      <c r="B38" s="2" t="s">
        <v>219</v>
      </c>
      <c r="C38" s="13">
        <v>6.4</v>
      </c>
      <c r="D38" s="309"/>
      <c r="E38" s="305"/>
      <c r="F38" s="36" t="str">
        <f t="shared" si="0"/>
        <v/>
      </c>
      <c r="G38" s="36"/>
      <c r="H38" s="43"/>
      <c r="I38" s="35" t="str">
        <f t="shared" si="7"/>
        <v/>
      </c>
      <c r="J38" s="36" t="str">
        <f t="shared" si="2"/>
        <v/>
      </c>
      <c r="K38" s="36"/>
      <c r="L38" s="37"/>
      <c r="M38" s="26">
        <f t="shared" si="3"/>
        <v>0</v>
      </c>
      <c r="N38" s="27">
        <f t="shared" si="8"/>
        <v>0.2</v>
      </c>
      <c r="O38" s="28">
        <f t="shared" si="5"/>
        <v>0</v>
      </c>
      <c r="P38" s="297">
        <v>1</v>
      </c>
      <c r="Q38" s="7" t="s">
        <v>220</v>
      </c>
    </row>
    <row r="39" spans="2:17" ht="36" hidden="1" x14ac:dyDescent="0.2">
      <c r="B39" s="2" t="s">
        <v>221</v>
      </c>
      <c r="C39" s="13">
        <v>6.5</v>
      </c>
      <c r="D39" s="309"/>
      <c r="E39" s="305"/>
      <c r="F39" s="36" t="str">
        <f t="shared" si="0"/>
        <v/>
      </c>
      <c r="G39" s="36"/>
      <c r="H39" s="43"/>
      <c r="I39" s="35" t="str">
        <f t="shared" si="7"/>
        <v/>
      </c>
      <c r="J39" s="36" t="str">
        <f t="shared" si="2"/>
        <v/>
      </c>
      <c r="K39" s="36"/>
      <c r="L39" s="37"/>
      <c r="M39" s="26">
        <f t="shared" si="3"/>
        <v>0</v>
      </c>
      <c r="N39" s="27">
        <f>IF(O39&lt;&gt;"",1/COUNTA($P$35:$P$39),"")</f>
        <v>0.2</v>
      </c>
      <c r="O39" s="28">
        <f t="shared" si="5"/>
        <v>0</v>
      </c>
      <c r="P39" s="297">
        <v>1</v>
      </c>
      <c r="Q39" s="7" t="s">
        <v>222</v>
      </c>
    </row>
    <row r="40" spans="2:17" s="19" customFormat="1" ht="25" hidden="1" customHeight="1" x14ac:dyDescent="0.2">
      <c r="B40" s="97" t="str">
        <f>" "&amp;Reference!D17&amp;"  -  "&amp;Reference!E17</f>
        <v xml:space="preserve"> B-2  -  Incident Management</v>
      </c>
      <c r="C40" s="109"/>
      <c r="D40" s="315">
        <v>3</v>
      </c>
      <c r="E40" s="110"/>
      <c r="F40" s="111" t="str">
        <f t="shared" si="0"/>
        <v/>
      </c>
      <c r="G40" s="111"/>
      <c r="H40" s="112"/>
      <c r="I40" s="117">
        <f t="shared" si="7"/>
        <v>0</v>
      </c>
      <c r="J40" s="111">
        <f t="shared" si="2"/>
        <v>1</v>
      </c>
      <c r="K40" s="301">
        <v>1</v>
      </c>
      <c r="L40" s="113">
        <f>SUM(M41)</f>
        <v>0</v>
      </c>
      <c r="M40" s="114" t="str">
        <f t="shared" si="3"/>
        <v/>
      </c>
      <c r="N40" s="115" t="str">
        <f>IF(O40&lt;&gt;"",1/COUNTA($P$83:$P$87),"")</f>
        <v/>
      </c>
      <c r="O40" s="116"/>
      <c r="P40" s="112"/>
      <c r="Q40" s="107"/>
    </row>
    <row r="41" spans="2:17" ht="36" hidden="1" x14ac:dyDescent="0.2">
      <c r="B41" s="2" t="s">
        <v>223</v>
      </c>
      <c r="C41" s="13">
        <v>6.6</v>
      </c>
      <c r="D41" s="309"/>
      <c r="E41" s="305"/>
      <c r="F41" s="36" t="str">
        <f t="shared" si="0"/>
        <v/>
      </c>
      <c r="G41" s="36"/>
      <c r="H41" s="43"/>
      <c r="I41" s="35" t="str">
        <f t="shared" si="7"/>
        <v/>
      </c>
      <c r="J41" s="36" t="str">
        <f t="shared" si="2"/>
        <v/>
      </c>
      <c r="K41" s="36"/>
      <c r="L41" s="37"/>
      <c r="M41" s="26">
        <f t="shared" si="3"/>
        <v>0</v>
      </c>
      <c r="N41" s="27">
        <f>IF(O41&lt;&gt;"",1/COUNTA($P$41:$P$41),"")</f>
        <v>1</v>
      </c>
      <c r="O41" s="28">
        <f t="shared" si="5"/>
        <v>0</v>
      </c>
      <c r="P41" s="297">
        <v>1</v>
      </c>
      <c r="Q41" s="7" t="s">
        <v>224</v>
      </c>
    </row>
    <row r="42" spans="2:17" s="19" customFormat="1" ht="25" hidden="1" customHeight="1" x14ac:dyDescent="0.2">
      <c r="B42" s="97" t="str">
        <f>" "&amp;Reference!D18&amp;"  -  "&amp;Reference!E18</f>
        <v xml:space="preserve"> B-3  -  Communication Security</v>
      </c>
      <c r="C42" s="109"/>
      <c r="D42" s="315">
        <v>3</v>
      </c>
      <c r="E42" s="110"/>
      <c r="F42" s="111" t="str">
        <f t="shared" si="0"/>
        <v/>
      </c>
      <c r="G42" s="111"/>
      <c r="H42" s="112"/>
      <c r="I42" s="117">
        <f t="shared" si="7"/>
        <v>0</v>
      </c>
      <c r="J42" s="111">
        <f t="shared" si="2"/>
        <v>1</v>
      </c>
      <c r="K42" s="301">
        <v>1</v>
      </c>
      <c r="L42" s="113">
        <f>SUM(M43)</f>
        <v>0</v>
      </c>
      <c r="M42" s="114" t="str">
        <f t="shared" si="3"/>
        <v/>
      </c>
      <c r="N42" s="115" t="str">
        <f>IF(O42&lt;&gt;"",1/COUNTA($P$83:$P$87),"")</f>
        <v/>
      </c>
      <c r="O42" s="116"/>
      <c r="P42" s="112"/>
      <c r="Q42" s="107"/>
    </row>
    <row r="43" spans="2:17" ht="36" hidden="1" x14ac:dyDescent="0.2">
      <c r="B43" s="2" t="s">
        <v>225</v>
      </c>
      <c r="C43" s="13">
        <v>6.7</v>
      </c>
      <c r="D43" s="309"/>
      <c r="E43" s="305"/>
      <c r="F43" s="36" t="str">
        <f t="shared" si="0"/>
        <v/>
      </c>
      <c r="G43" s="36"/>
      <c r="H43" s="43"/>
      <c r="I43" s="35" t="str">
        <f t="shared" si="7"/>
        <v/>
      </c>
      <c r="J43" s="36" t="str">
        <f t="shared" si="2"/>
        <v/>
      </c>
      <c r="K43" s="36"/>
      <c r="L43" s="37"/>
      <c r="M43" s="26">
        <f t="shared" si="3"/>
        <v>0</v>
      </c>
      <c r="N43" s="27">
        <f>IF(O43&lt;&gt;"",1/COUNTA($P$43:$P$43),"")</f>
        <v>1</v>
      </c>
      <c r="O43" s="28">
        <f t="shared" si="5"/>
        <v>0</v>
      </c>
      <c r="P43" s="297">
        <v>1</v>
      </c>
      <c r="Q43" s="7" t="s">
        <v>226</v>
      </c>
    </row>
    <row r="44" spans="2:17" s="19" customFormat="1" ht="25" hidden="1" customHeight="1" x14ac:dyDescent="0.2">
      <c r="B44" s="97" t="str">
        <f>" "&amp;Reference!D19&amp;"  -  "&amp;Reference!E19</f>
        <v xml:space="preserve"> B-4  -  Incident Management</v>
      </c>
      <c r="C44" s="109"/>
      <c r="D44" s="315">
        <v>3</v>
      </c>
      <c r="E44" s="110"/>
      <c r="F44" s="111" t="str">
        <f t="shared" si="0"/>
        <v/>
      </c>
      <c r="G44" s="111"/>
      <c r="H44" s="112"/>
      <c r="I44" s="117">
        <f t="shared" si="7"/>
        <v>0</v>
      </c>
      <c r="J44" s="111">
        <f t="shared" si="2"/>
        <v>1</v>
      </c>
      <c r="K44" s="301">
        <v>1</v>
      </c>
      <c r="L44" s="113">
        <f>SUM(M45)</f>
        <v>0</v>
      </c>
      <c r="M44" s="114" t="str">
        <f t="shared" si="3"/>
        <v/>
      </c>
      <c r="N44" s="115" t="str">
        <f>IF(O44&lt;&gt;"",1/COUNTA($P$83:$P$87),"")</f>
        <v/>
      </c>
      <c r="O44" s="116"/>
      <c r="P44" s="112"/>
      <c r="Q44" s="107"/>
    </row>
    <row r="45" spans="2:17" ht="36" hidden="1" x14ac:dyDescent="0.2">
      <c r="B45" s="2" t="s">
        <v>227</v>
      </c>
      <c r="C45" s="13">
        <v>6.8</v>
      </c>
      <c r="D45" s="309"/>
      <c r="E45" s="305"/>
      <c r="F45" s="36" t="str">
        <f t="shared" si="0"/>
        <v/>
      </c>
      <c r="G45" s="36"/>
      <c r="H45" s="43"/>
      <c r="I45" s="35" t="str">
        <f t="shared" si="7"/>
        <v/>
      </c>
      <c r="J45" s="36" t="str">
        <f t="shared" si="2"/>
        <v/>
      </c>
      <c r="K45" s="36"/>
      <c r="L45" s="37"/>
      <c r="M45" s="26">
        <f t="shared" si="3"/>
        <v>0</v>
      </c>
      <c r="N45" s="27">
        <f>IF(O45&lt;&gt;"",1/COUNTA($P$45:$P$45),"")</f>
        <v>1</v>
      </c>
      <c r="O45" s="28">
        <f t="shared" si="5"/>
        <v>0</v>
      </c>
      <c r="P45" s="297">
        <v>1</v>
      </c>
      <c r="Q45" s="7" t="s">
        <v>309</v>
      </c>
    </row>
    <row r="46" spans="2:17" s="19" customFormat="1" ht="25" hidden="1" customHeight="1" x14ac:dyDescent="0.2">
      <c r="B46" s="61" t="str">
        <f>Reference!D20&amp;" - "&amp;Reference!E20</f>
        <v>C - Physical Controls</v>
      </c>
      <c r="C46" s="93"/>
      <c r="D46" s="316">
        <v>3</v>
      </c>
      <c r="E46" s="84">
        <f>H46*F46/(SUM($F$3:$F$87))</f>
        <v>0</v>
      </c>
      <c r="F46" s="94">
        <f t="shared" si="0"/>
        <v>3</v>
      </c>
      <c r="G46" s="302">
        <v>4</v>
      </c>
      <c r="H46" s="91">
        <f>SUM(I47:I56)</f>
        <v>0</v>
      </c>
      <c r="I46" s="90" t="str">
        <f>IF(J46&lt;&gt;"",L46*J46/5,"")</f>
        <v/>
      </c>
      <c r="J46" s="94" t="str">
        <f t="shared" si="2"/>
        <v/>
      </c>
      <c r="K46" s="94"/>
      <c r="L46" s="89"/>
      <c r="M46" s="95" t="str">
        <f t="shared" si="3"/>
        <v/>
      </c>
      <c r="N46" s="88" t="str">
        <f>IF(O46&lt;&gt;"",1/COUNTA($P$83:$P$87),"")</f>
        <v/>
      </c>
      <c r="O46" s="83"/>
      <c r="P46" s="91"/>
      <c r="Q46" s="96"/>
    </row>
    <row r="47" spans="2:17" s="19" customFormat="1" ht="25" hidden="1" customHeight="1" x14ac:dyDescent="0.2">
      <c r="B47" s="119" t="str">
        <f>" "&amp;Reference!D21&amp;"  -  "&amp;Reference!E21</f>
        <v xml:space="preserve"> C-1  -  Physical and Environmental Security</v>
      </c>
      <c r="C47" s="120"/>
      <c r="D47" s="317">
        <v>3</v>
      </c>
      <c r="E47" s="121"/>
      <c r="F47" s="122" t="str">
        <f t="shared" si="0"/>
        <v/>
      </c>
      <c r="G47" s="122"/>
      <c r="H47" s="123"/>
      <c r="I47" s="117">
        <f t="shared" ref="I47:I56" si="9">IF(J47&lt;&gt;"",L47*J47/(SUM($J$47:$J$56)),"")</f>
        <v>0</v>
      </c>
      <c r="J47" s="122">
        <f t="shared" si="2"/>
        <v>1</v>
      </c>
      <c r="K47" s="303">
        <v>1</v>
      </c>
      <c r="L47" s="124">
        <f>SUM(M48:M52)</f>
        <v>0</v>
      </c>
      <c r="M47" s="125" t="str">
        <f t="shared" si="3"/>
        <v/>
      </c>
      <c r="N47" s="126" t="str">
        <f>IF(O47&lt;&gt;"",1/COUNTA($P$83:$P$87),"")</f>
        <v/>
      </c>
      <c r="O47" s="127"/>
      <c r="P47" s="123"/>
      <c r="Q47" s="128"/>
    </row>
    <row r="48" spans="2:17" ht="36" hidden="1" x14ac:dyDescent="0.2">
      <c r="B48" s="3" t="s">
        <v>228</v>
      </c>
      <c r="C48" s="14" t="s">
        <v>229</v>
      </c>
      <c r="D48" s="310"/>
      <c r="E48" s="306"/>
      <c r="F48" s="39" t="str">
        <f t="shared" si="0"/>
        <v/>
      </c>
      <c r="G48" s="39"/>
      <c r="H48" s="44"/>
      <c r="I48" s="38" t="str">
        <f t="shared" si="9"/>
        <v/>
      </c>
      <c r="J48" s="39" t="str">
        <f t="shared" si="2"/>
        <v/>
      </c>
      <c r="K48" s="39"/>
      <c r="L48" s="40"/>
      <c r="M48" s="29">
        <f t="shared" si="3"/>
        <v>0</v>
      </c>
      <c r="N48" s="30">
        <f>IF(O48&lt;&gt;"",1/COUNTA($P$48:$P$52),"")</f>
        <v>0.2</v>
      </c>
      <c r="O48" s="31">
        <f t="shared" si="5"/>
        <v>0</v>
      </c>
      <c r="P48" s="296">
        <v>1</v>
      </c>
      <c r="Q48" s="7" t="s">
        <v>310</v>
      </c>
    </row>
    <row r="49" spans="2:17" ht="36" hidden="1" x14ac:dyDescent="0.2">
      <c r="B49" s="3" t="s">
        <v>230</v>
      </c>
      <c r="C49" s="14" t="s">
        <v>231</v>
      </c>
      <c r="D49" s="310"/>
      <c r="E49" s="306"/>
      <c r="F49" s="39" t="str">
        <f t="shared" si="0"/>
        <v/>
      </c>
      <c r="G49" s="39"/>
      <c r="H49" s="44"/>
      <c r="I49" s="38" t="str">
        <f t="shared" si="9"/>
        <v/>
      </c>
      <c r="J49" s="39" t="str">
        <f t="shared" si="2"/>
        <v/>
      </c>
      <c r="K49" s="39"/>
      <c r="L49" s="40"/>
      <c r="M49" s="29">
        <f t="shared" si="3"/>
        <v>0</v>
      </c>
      <c r="N49" s="30">
        <f t="shared" ref="N49:N51" si="10">IF(O49&lt;&gt;"",1/COUNTA($P$48:$P$52),"")</f>
        <v>0.2</v>
      </c>
      <c r="O49" s="31">
        <f t="shared" si="5"/>
        <v>0</v>
      </c>
      <c r="P49" s="296">
        <v>1</v>
      </c>
      <c r="Q49" s="7" t="s">
        <v>232</v>
      </c>
    </row>
    <row r="50" spans="2:17" ht="36" hidden="1" x14ac:dyDescent="0.2">
      <c r="B50" s="2" t="s">
        <v>233</v>
      </c>
      <c r="C50" s="13">
        <v>7.5</v>
      </c>
      <c r="D50" s="309"/>
      <c r="E50" s="305"/>
      <c r="F50" s="36" t="str">
        <f t="shared" si="0"/>
        <v/>
      </c>
      <c r="G50" s="36"/>
      <c r="H50" s="43"/>
      <c r="I50" s="35" t="str">
        <f t="shared" si="9"/>
        <v/>
      </c>
      <c r="J50" s="36" t="str">
        <f t="shared" si="2"/>
        <v/>
      </c>
      <c r="K50" s="36"/>
      <c r="L50" s="37"/>
      <c r="M50" s="26">
        <f t="shared" si="3"/>
        <v>0</v>
      </c>
      <c r="N50" s="30">
        <f t="shared" si="10"/>
        <v>0.2</v>
      </c>
      <c r="O50" s="28">
        <f t="shared" si="5"/>
        <v>0</v>
      </c>
      <c r="P50" s="297">
        <v>1</v>
      </c>
      <c r="Q50" s="7" t="s">
        <v>311</v>
      </c>
    </row>
    <row r="51" spans="2:17" ht="36" hidden="1" x14ac:dyDescent="0.2">
      <c r="B51" s="3" t="s">
        <v>234</v>
      </c>
      <c r="C51" s="14" t="s">
        <v>235</v>
      </c>
      <c r="D51" s="310"/>
      <c r="E51" s="306"/>
      <c r="F51" s="39" t="str">
        <f t="shared" si="0"/>
        <v/>
      </c>
      <c r="G51" s="39"/>
      <c r="H51" s="44"/>
      <c r="I51" s="38" t="str">
        <f t="shared" si="9"/>
        <v/>
      </c>
      <c r="J51" s="39" t="str">
        <f t="shared" si="2"/>
        <v/>
      </c>
      <c r="K51" s="39"/>
      <c r="L51" s="40"/>
      <c r="M51" s="29">
        <f t="shared" si="3"/>
        <v>0</v>
      </c>
      <c r="N51" s="30">
        <f t="shared" si="10"/>
        <v>0.2</v>
      </c>
      <c r="O51" s="31">
        <f t="shared" si="5"/>
        <v>0</v>
      </c>
      <c r="P51" s="296">
        <v>1</v>
      </c>
      <c r="Q51" s="7" t="s">
        <v>236</v>
      </c>
    </row>
    <row r="52" spans="2:17" ht="54" hidden="1" x14ac:dyDescent="0.2">
      <c r="B52" s="3" t="s">
        <v>237</v>
      </c>
      <c r="C52" s="14" t="s">
        <v>238</v>
      </c>
      <c r="D52" s="310"/>
      <c r="E52" s="306"/>
      <c r="F52" s="39" t="str">
        <f t="shared" si="0"/>
        <v/>
      </c>
      <c r="G52" s="39"/>
      <c r="H52" s="44"/>
      <c r="I52" s="38" t="str">
        <f t="shared" si="9"/>
        <v/>
      </c>
      <c r="J52" s="39" t="str">
        <f t="shared" si="2"/>
        <v/>
      </c>
      <c r="K52" s="39"/>
      <c r="L52" s="40"/>
      <c r="M52" s="29">
        <f t="shared" si="3"/>
        <v>0</v>
      </c>
      <c r="N52" s="30">
        <f>IF(O52&lt;&gt;"",1/COUNTA($P$48:$P$52),"")</f>
        <v>0.2</v>
      </c>
      <c r="O52" s="31">
        <f t="shared" si="5"/>
        <v>0</v>
      </c>
      <c r="P52" s="296">
        <v>1</v>
      </c>
      <c r="Q52" s="7" t="s">
        <v>239</v>
      </c>
    </row>
    <row r="53" spans="2:17" s="19" customFormat="1" ht="25" hidden="1" customHeight="1" x14ac:dyDescent="0.2">
      <c r="B53" s="97" t="str">
        <f>" "&amp;Reference!D22&amp;"  -  "&amp;Reference!E22</f>
        <v xml:space="preserve"> C-2  -  Asset Management</v>
      </c>
      <c r="C53" s="109"/>
      <c r="D53" s="315">
        <v>3</v>
      </c>
      <c r="E53" s="110"/>
      <c r="F53" s="111" t="str">
        <f t="shared" si="0"/>
        <v/>
      </c>
      <c r="G53" s="111"/>
      <c r="H53" s="112"/>
      <c r="I53" s="117">
        <f t="shared" si="9"/>
        <v>0</v>
      </c>
      <c r="J53" s="111">
        <f t="shared" si="2"/>
        <v>1</v>
      </c>
      <c r="K53" s="301">
        <v>1</v>
      </c>
      <c r="L53" s="113">
        <f>SUM(M54:M56)</f>
        <v>0</v>
      </c>
      <c r="M53" s="114" t="str">
        <f t="shared" si="3"/>
        <v/>
      </c>
      <c r="N53" s="115" t="str">
        <f>IF(O53&lt;&gt;"",1/COUNTA($P$83:$P$87),"")</f>
        <v/>
      </c>
      <c r="O53" s="116"/>
      <c r="P53" s="112"/>
      <c r="Q53" s="107"/>
    </row>
    <row r="54" spans="2:17" ht="36" hidden="1" x14ac:dyDescent="0.2">
      <c r="B54" s="3" t="s">
        <v>240</v>
      </c>
      <c r="C54" s="14" t="s">
        <v>241</v>
      </c>
      <c r="D54" s="310"/>
      <c r="E54" s="306"/>
      <c r="F54" s="39" t="str">
        <f t="shared" si="0"/>
        <v/>
      </c>
      <c r="G54" s="39"/>
      <c r="H54" s="44"/>
      <c r="I54" s="38" t="str">
        <f t="shared" si="9"/>
        <v/>
      </c>
      <c r="J54" s="39" t="str">
        <f t="shared" si="2"/>
        <v/>
      </c>
      <c r="K54" s="39"/>
      <c r="L54" s="40"/>
      <c r="M54" s="29">
        <f t="shared" si="3"/>
        <v>0</v>
      </c>
      <c r="N54" s="27">
        <f t="shared" ref="N54:N55" si="11">IF(O54&lt;&gt;"",1/COUNTA($P$54:$P$56),"")</f>
        <v>0.33333333333333331</v>
      </c>
      <c r="O54" s="31">
        <f t="shared" si="5"/>
        <v>0</v>
      </c>
      <c r="P54" s="296">
        <v>1</v>
      </c>
      <c r="Q54" s="7" t="s">
        <v>242</v>
      </c>
    </row>
    <row r="55" spans="2:17" ht="36" hidden="1" x14ac:dyDescent="0.2">
      <c r="B55" s="2" t="s">
        <v>243</v>
      </c>
      <c r="C55" s="13">
        <v>7.11</v>
      </c>
      <c r="D55" s="309"/>
      <c r="E55" s="305"/>
      <c r="F55" s="36" t="str">
        <f t="shared" si="0"/>
        <v/>
      </c>
      <c r="G55" s="36"/>
      <c r="H55" s="43"/>
      <c r="I55" s="35" t="str">
        <f t="shared" si="9"/>
        <v/>
      </c>
      <c r="J55" s="36" t="str">
        <f t="shared" si="2"/>
        <v/>
      </c>
      <c r="K55" s="36"/>
      <c r="L55" s="37"/>
      <c r="M55" s="26">
        <f t="shared" si="3"/>
        <v>0</v>
      </c>
      <c r="N55" s="27">
        <f t="shared" si="11"/>
        <v>0.33333333333333331</v>
      </c>
      <c r="O55" s="28">
        <f t="shared" si="5"/>
        <v>0</v>
      </c>
      <c r="P55" s="297">
        <v>1</v>
      </c>
      <c r="Q55" s="7" t="s">
        <v>244</v>
      </c>
    </row>
    <row r="56" spans="2:17" ht="36" hidden="1" x14ac:dyDescent="0.2">
      <c r="B56" s="2" t="s">
        <v>245</v>
      </c>
      <c r="C56" s="13">
        <v>7.12</v>
      </c>
      <c r="D56" s="309"/>
      <c r="E56" s="305"/>
      <c r="F56" s="36" t="str">
        <f t="shared" si="0"/>
        <v/>
      </c>
      <c r="G56" s="36"/>
      <c r="H56" s="43"/>
      <c r="I56" s="35" t="str">
        <f t="shared" si="9"/>
        <v/>
      </c>
      <c r="J56" s="36" t="str">
        <f t="shared" si="2"/>
        <v/>
      </c>
      <c r="K56" s="36"/>
      <c r="L56" s="37"/>
      <c r="M56" s="26">
        <f t="shared" si="3"/>
        <v>0</v>
      </c>
      <c r="N56" s="27">
        <f>IF(O56&lt;&gt;"",1/COUNTA($P$54:$P$56),"")</f>
        <v>0.33333333333333331</v>
      </c>
      <c r="O56" s="28">
        <f t="shared" si="5"/>
        <v>0</v>
      </c>
      <c r="P56" s="297">
        <v>1</v>
      </c>
      <c r="Q56" s="7" t="s">
        <v>246</v>
      </c>
    </row>
    <row r="57" spans="2:17" s="19" customFormat="1" ht="25" hidden="1" customHeight="1" x14ac:dyDescent="0.2">
      <c r="B57" s="61" t="str">
        <f>Reference!D23&amp;" - "&amp;Reference!E23</f>
        <v>D - Technological Controls</v>
      </c>
      <c r="C57" s="93"/>
      <c r="D57" s="316">
        <v>3</v>
      </c>
      <c r="E57" s="84">
        <f>H57*F57/(SUM($F$3:$F$87))</f>
        <v>0</v>
      </c>
      <c r="F57" s="94">
        <f t="shared" si="0"/>
        <v>3</v>
      </c>
      <c r="G57" s="302">
        <v>4</v>
      </c>
      <c r="H57" s="91">
        <f>SUM(I58:I87)</f>
        <v>0</v>
      </c>
      <c r="I57" s="90" t="str">
        <f>IF(J57&lt;&gt;"",L57*J57/5,"")</f>
        <v/>
      </c>
      <c r="J57" s="94" t="str">
        <f t="shared" si="2"/>
        <v/>
      </c>
      <c r="K57" s="94"/>
      <c r="L57" s="89"/>
      <c r="M57" s="95" t="str">
        <f t="shared" si="3"/>
        <v/>
      </c>
      <c r="N57" s="88" t="str">
        <f>IF(O57&lt;&gt;"",1/COUNTA($P$83:$P$87),"")</f>
        <v/>
      </c>
      <c r="O57" s="83"/>
      <c r="P57" s="91"/>
      <c r="Q57" s="96"/>
    </row>
    <row r="58" spans="2:17" s="19" customFormat="1" ht="25" hidden="1" customHeight="1" x14ac:dyDescent="0.2">
      <c r="B58" s="97" t="str">
        <f>" "&amp;Reference!D24&amp;"  -  "&amp;Reference!E24</f>
        <v xml:space="preserve"> D-1  -  Endpoints</v>
      </c>
      <c r="C58" s="109"/>
      <c r="D58" s="315">
        <v>3</v>
      </c>
      <c r="E58" s="110"/>
      <c r="F58" s="111" t="str">
        <f t="shared" si="0"/>
        <v/>
      </c>
      <c r="G58" s="111"/>
      <c r="H58" s="112"/>
      <c r="I58" s="117">
        <f t="shared" ref="I58:I87" si="12">IF(J58&lt;&gt;"",L58*J58/(SUM($J$58:$J$87)),"")</f>
        <v>0</v>
      </c>
      <c r="J58" s="111">
        <f t="shared" si="2"/>
        <v>1</v>
      </c>
      <c r="K58" s="301">
        <v>1</v>
      </c>
      <c r="L58" s="113">
        <f>SUM(M59)</f>
        <v>0</v>
      </c>
      <c r="M58" s="114" t="str">
        <f t="shared" si="3"/>
        <v/>
      </c>
      <c r="N58" s="115" t="str">
        <f>IF(O58&lt;&gt;"",1/COUNTA($P$83:$P$87),"")</f>
        <v/>
      </c>
      <c r="O58" s="116"/>
      <c r="P58" s="112"/>
      <c r="Q58" s="107"/>
    </row>
    <row r="59" spans="2:17" ht="36" hidden="1" x14ac:dyDescent="0.2">
      <c r="B59" s="2" t="s">
        <v>247</v>
      </c>
      <c r="C59" s="13">
        <v>8.1</v>
      </c>
      <c r="D59" s="309"/>
      <c r="E59" s="305"/>
      <c r="F59" s="36" t="str">
        <f t="shared" si="0"/>
        <v/>
      </c>
      <c r="G59" s="36"/>
      <c r="H59" s="43"/>
      <c r="I59" s="35" t="str">
        <f t="shared" si="12"/>
        <v/>
      </c>
      <c r="J59" s="36" t="str">
        <f t="shared" si="2"/>
        <v/>
      </c>
      <c r="K59" s="36"/>
      <c r="L59" s="37"/>
      <c r="M59" s="26">
        <f t="shared" si="3"/>
        <v>0</v>
      </c>
      <c r="N59" s="27">
        <f>IF(O59&lt;&gt;"",1/COUNTA($P$59:$P$59),"")</f>
        <v>1</v>
      </c>
      <c r="O59" s="28">
        <f t="shared" si="5"/>
        <v>0</v>
      </c>
      <c r="P59" s="297">
        <v>1</v>
      </c>
      <c r="Q59" s="7" t="s">
        <v>312</v>
      </c>
    </row>
    <row r="60" spans="2:17" s="19" customFormat="1" ht="25" hidden="1" customHeight="1" x14ac:dyDescent="0.2">
      <c r="B60" s="97" t="str">
        <f>" "&amp;Reference!D25&amp;"  -  "&amp;Reference!E25</f>
        <v xml:space="preserve"> D-2  -  Access / Control</v>
      </c>
      <c r="C60" s="109"/>
      <c r="D60" s="315">
        <v>3</v>
      </c>
      <c r="E60" s="110"/>
      <c r="F60" s="111" t="str">
        <f t="shared" si="0"/>
        <v/>
      </c>
      <c r="G60" s="111"/>
      <c r="H60" s="112"/>
      <c r="I60" s="117">
        <f t="shared" si="12"/>
        <v>0</v>
      </c>
      <c r="J60" s="111">
        <f t="shared" si="2"/>
        <v>1</v>
      </c>
      <c r="K60" s="301">
        <v>1</v>
      </c>
      <c r="L60" s="113">
        <f>SUM(M61:M63)</f>
        <v>0</v>
      </c>
      <c r="M60" s="114" t="str">
        <f t="shared" si="3"/>
        <v/>
      </c>
      <c r="N60" s="115" t="str">
        <f>IF(O60&lt;&gt;"",1/COUNTA($P$83:$P$87),"")</f>
        <v/>
      </c>
      <c r="O60" s="116"/>
      <c r="P60" s="112"/>
      <c r="Q60" s="107"/>
    </row>
    <row r="61" spans="2:17" ht="54" hidden="1" x14ac:dyDescent="0.2">
      <c r="B61" s="3" t="s">
        <v>248</v>
      </c>
      <c r="C61" s="14" t="s">
        <v>249</v>
      </c>
      <c r="D61" s="310"/>
      <c r="E61" s="306"/>
      <c r="F61" s="39" t="str">
        <f t="shared" si="0"/>
        <v/>
      </c>
      <c r="G61" s="39"/>
      <c r="H61" s="44"/>
      <c r="I61" s="38" t="str">
        <f t="shared" si="12"/>
        <v/>
      </c>
      <c r="J61" s="39" t="str">
        <f t="shared" si="2"/>
        <v/>
      </c>
      <c r="K61" s="39"/>
      <c r="L61" s="40"/>
      <c r="M61" s="29">
        <f t="shared" si="3"/>
        <v>0</v>
      </c>
      <c r="N61" s="27">
        <f t="shared" ref="N61:N62" si="13">IF(O61&lt;&gt;"",1/COUNTA($P$61:$P$63),"")</f>
        <v>0.33333333333333331</v>
      </c>
      <c r="O61" s="31">
        <f t="shared" si="5"/>
        <v>0</v>
      </c>
      <c r="P61" s="296">
        <v>1</v>
      </c>
      <c r="Q61" s="7" t="s">
        <v>250</v>
      </c>
    </row>
    <row r="62" spans="2:17" ht="36" hidden="1" x14ac:dyDescent="0.2">
      <c r="B62" s="2" t="s">
        <v>251</v>
      </c>
      <c r="C62" s="13">
        <v>8.5</v>
      </c>
      <c r="D62" s="309"/>
      <c r="E62" s="305"/>
      <c r="F62" s="36" t="str">
        <f t="shared" si="0"/>
        <v/>
      </c>
      <c r="G62" s="36"/>
      <c r="H62" s="43"/>
      <c r="I62" s="35" t="str">
        <f t="shared" si="12"/>
        <v/>
      </c>
      <c r="J62" s="36" t="str">
        <f t="shared" si="2"/>
        <v/>
      </c>
      <c r="K62" s="36"/>
      <c r="L62" s="37"/>
      <c r="M62" s="26">
        <f t="shared" si="3"/>
        <v>0</v>
      </c>
      <c r="N62" s="27">
        <f t="shared" si="13"/>
        <v>0.33333333333333331</v>
      </c>
      <c r="O62" s="28">
        <f t="shared" si="5"/>
        <v>0</v>
      </c>
      <c r="P62" s="297">
        <v>1</v>
      </c>
      <c r="Q62" s="7" t="s">
        <v>252</v>
      </c>
    </row>
    <row r="63" spans="2:17" ht="18" hidden="1" x14ac:dyDescent="0.2">
      <c r="B63" s="2" t="s">
        <v>253</v>
      </c>
      <c r="C63" s="13">
        <v>8.18</v>
      </c>
      <c r="D63" s="309"/>
      <c r="E63" s="305"/>
      <c r="F63" s="36" t="str">
        <f t="shared" si="0"/>
        <v/>
      </c>
      <c r="G63" s="36"/>
      <c r="H63" s="43"/>
      <c r="I63" s="35" t="str">
        <f t="shared" si="12"/>
        <v/>
      </c>
      <c r="J63" s="36" t="str">
        <f t="shared" si="2"/>
        <v/>
      </c>
      <c r="K63" s="36"/>
      <c r="L63" s="37"/>
      <c r="M63" s="26">
        <f t="shared" si="3"/>
        <v>0</v>
      </c>
      <c r="N63" s="27">
        <f>IF(O63&lt;&gt;"",1/COUNTA($P$61:$P$63),"")</f>
        <v>0.33333333333333331</v>
      </c>
      <c r="O63" s="28">
        <f t="shared" si="5"/>
        <v>0</v>
      </c>
      <c r="P63" s="297">
        <v>1</v>
      </c>
      <c r="Q63" s="7" t="s">
        <v>254</v>
      </c>
    </row>
    <row r="64" spans="2:17" s="19" customFormat="1" ht="25" hidden="1" customHeight="1" x14ac:dyDescent="0.2">
      <c r="B64" s="97" t="str">
        <f>" "&amp;Reference!D26&amp;"  -  "&amp;Reference!E26</f>
        <v xml:space="preserve"> D-3  -  Operation Security</v>
      </c>
      <c r="C64" s="109"/>
      <c r="D64" s="315">
        <v>3</v>
      </c>
      <c r="E64" s="110"/>
      <c r="F64" s="111" t="str">
        <f t="shared" si="0"/>
        <v/>
      </c>
      <c r="G64" s="111"/>
      <c r="H64" s="112"/>
      <c r="I64" s="117">
        <f t="shared" si="12"/>
        <v>0</v>
      </c>
      <c r="J64" s="111">
        <f t="shared" si="2"/>
        <v>1</v>
      </c>
      <c r="K64" s="301">
        <v>1</v>
      </c>
      <c r="L64" s="113">
        <f>SUM(M65:M74)</f>
        <v>0</v>
      </c>
      <c r="M64" s="114" t="str">
        <f t="shared" si="3"/>
        <v/>
      </c>
      <c r="N64" s="115" t="str">
        <f>IF(O64&lt;&gt;"",1/COUNTA($P$83:$P$87),"")</f>
        <v/>
      </c>
      <c r="O64" s="116"/>
      <c r="P64" s="112"/>
      <c r="Q64" s="107"/>
    </row>
    <row r="65" spans="2:17" ht="18" hidden="1" x14ac:dyDescent="0.2">
      <c r="B65" s="2" t="s">
        <v>255</v>
      </c>
      <c r="C65" s="13">
        <v>8.6</v>
      </c>
      <c r="D65" s="309"/>
      <c r="E65" s="305"/>
      <c r="F65" s="36" t="str">
        <f t="shared" si="0"/>
        <v/>
      </c>
      <c r="G65" s="36"/>
      <c r="H65" s="43"/>
      <c r="I65" s="35" t="str">
        <f t="shared" si="12"/>
        <v/>
      </c>
      <c r="J65" s="36" t="str">
        <f t="shared" si="2"/>
        <v/>
      </c>
      <c r="K65" s="36"/>
      <c r="L65" s="37"/>
      <c r="M65" s="26">
        <f t="shared" si="3"/>
        <v>0</v>
      </c>
      <c r="N65" s="27">
        <f t="shared" ref="N65:N73" si="14">IF(O65&lt;&gt;"",1/COUNTA($P$65:$P$74),"")</f>
        <v>0.1</v>
      </c>
      <c r="O65" s="28">
        <f t="shared" si="5"/>
        <v>0</v>
      </c>
      <c r="P65" s="297">
        <v>1</v>
      </c>
      <c r="Q65" s="7" t="s">
        <v>256</v>
      </c>
    </row>
    <row r="66" spans="2:17" ht="36" hidden="1" x14ac:dyDescent="0.2">
      <c r="B66" s="2" t="s">
        <v>257</v>
      </c>
      <c r="C66" s="13">
        <v>8.6999999999999993</v>
      </c>
      <c r="D66" s="309"/>
      <c r="E66" s="305"/>
      <c r="F66" s="36" t="str">
        <f t="shared" si="0"/>
        <v/>
      </c>
      <c r="G66" s="36"/>
      <c r="H66" s="43"/>
      <c r="I66" s="35" t="str">
        <f t="shared" si="12"/>
        <v/>
      </c>
      <c r="J66" s="36" t="str">
        <f t="shared" si="2"/>
        <v/>
      </c>
      <c r="K66" s="36"/>
      <c r="L66" s="37"/>
      <c r="M66" s="26">
        <f t="shared" si="3"/>
        <v>0</v>
      </c>
      <c r="N66" s="27">
        <f t="shared" si="14"/>
        <v>0.1</v>
      </c>
      <c r="O66" s="28">
        <f t="shared" si="5"/>
        <v>0</v>
      </c>
      <c r="P66" s="297">
        <v>1</v>
      </c>
      <c r="Q66" s="7" t="s">
        <v>313</v>
      </c>
    </row>
    <row r="67" spans="2:17" ht="36" hidden="1" x14ac:dyDescent="0.2">
      <c r="B67" s="2" t="s">
        <v>258</v>
      </c>
      <c r="C67" s="13">
        <v>8.8000000000000007</v>
      </c>
      <c r="D67" s="309"/>
      <c r="E67" s="305"/>
      <c r="F67" s="36" t="str">
        <f t="shared" si="0"/>
        <v/>
      </c>
      <c r="G67" s="36"/>
      <c r="H67" s="43"/>
      <c r="I67" s="35" t="str">
        <f t="shared" si="12"/>
        <v/>
      </c>
      <c r="J67" s="36" t="str">
        <f t="shared" si="2"/>
        <v/>
      </c>
      <c r="K67" s="36"/>
      <c r="L67" s="37"/>
      <c r="M67" s="26">
        <f t="shared" si="3"/>
        <v>0</v>
      </c>
      <c r="N67" s="27">
        <f t="shared" si="14"/>
        <v>0.1</v>
      </c>
      <c r="O67" s="28">
        <f t="shared" si="5"/>
        <v>0</v>
      </c>
      <c r="P67" s="297">
        <v>1</v>
      </c>
      <c r="Q67" s="7" t="s">
        <v>314</v>
      </c>
    </row>
    <row r="68" spans="2:17" ht="36" hidden="1" x14ac:dyDescent="0.2">
      <c r="B68" s="2" t="s">
        <v>259</v>
      </c>
      <c r="C68" s="13">
        <v>8.9</v>
      </c>
      <c r="D68" s="309"/>
      <c r="E68" s="305"/>
      <c r="F68" s="36" t="str">
        <f t="shared" ref="F68:F87" si="15">IF(G68&lt;&gt;"",G68-1,"")</f>
        <v/>
      </c>
      <c r="G68" s="36"/>
      <c r="H68" s="43"/>
      <c r="I68" s="35" t="str">
        <f t="shared" si="12"/>
        <v/>
      </c>
      <c r="J68" s="36" t="str">
        <f t="shared" si="2"/>
        <v/>
      </c>
      <c r="K68" s="36"/>
      <c r="L68" s="37"/>
      <c r="M68" s="26">
        <f t="shared" si="3"/>
        <v>0</v>
      </c>
      <c r="N68" s="27">
        <f t="shared" si="14"/>
        <v>0.1</v>
      </c>
      <c r="O68" s="28">
        <f t="shared" si="5"/>
        <v>0</v>
      </c>
      <c r="P68" s="297">
        <v>1</v>
      </c>
      <c r="Q68" s="7" t="s">
        <v>260</v>
      </c>
    </row>
    <row r="69" spans="2:17" ht="54" hidden="1" x14ac:dyDescent="0.2">
      <c r="B69" s="3" t="s">
        <v>261</v>
      </c>
      <c r="C69" s="14" t="s">
        <v>262</v>
      </c>
      <c r="D69" s="310"/>
      <c r="E69" s="306"/>
      <c r="F69" s="39" t="str">
        <f t="shared" si="15"/>
        <v/>
      </c>
      <c r="G69" s="39"/>
      <c r="H69" s="44"/>
      <c r="I69" s="38" t="str">
        <f t="shared" si="12"/>
        <v/>
      </c>
      <c r="J69" s="39" t="str">
        <f t="shared" ref="J69:J87" si="16">IF(K69&lt;&gt;"",IF(K69&gt;1,K69-1,K69),"")</f>
        <v/>
      </c>
      <c r="K69" s="39"/>
      <c r="L69" s="40"/>
      <c r="M69" s="29">
        <f t="shared" si="3"/>
        <v>0</v>
      </c>
      <c r="N69" s="27">
        <f t="shared" si="14"/>
        <v>0.1</v>
      </c>
      <c r="O69" s="31">
        <f t="shared" si="5"/>
        <v>0</v>
      </c>
      <c r="P69" s="296">
        <v>1</v>
      </c>
      <c r="Q69" s="7" t="s">
        <v>315</v>
      </c>
    </row>
    <row r="70" spans="2:17" ht="18" hidden="1" x14ac:dyDescent="0.2">
      <c r="B70" s="2" t="s">
        <v>263</v>
      </c>
      <c r="C70" s="13">
        <v>8.1300000000000008</v>
      </c>
      <c r="D70" s="309"/>
      <c r="E70" s="305"/>
      <c r="F70" s="36" t="str">
        <f t="shared" si="15"/>
        <v/>
      </c>
      <c r="G70" s="36"/>
      <c r="H70" s="43"/>
      <c r="I70" s="35" t="str">
        <f t="shared" si="12"/>
        <v/>
      </c>
      <c r="J70" s="36" t="str">
        <f t="shared" si="16"/>
        <v/>
      </c>
      <c r="K70" s="36"/>
      <c r="L70" s="37"/>
      <c r="M70" s="26">
        <f t="shared" ref="M70:M87" si="17">IF(N70&lt;&gt;"",O70*N70,"")</f>
        <v>0</v>
      </c>
      <c r="N70" s="27">
        <f t="shared" si="14"/>
        <v>0.1</v>
      </c>
      <c r="O70" s="28">
        <f t="shared" ref="O70:O87" si="18">IF(P70&gt;1,P70-2,0)</f>
        <v>0</v>
      </c>
      <c r="P70" s="297">
        <v>1</v>
      </c>
      <c r="Q70" s="7" t="s">
        <v>264</v>
      </c>
    </row>
    <row r="71" spans="2:17" ht="36" hidden="1" x14ac:dyDescent="0.2">
      <c r="B71" s="3" t="s">
        <v>265</v>
      </c>
      <c r="C71" s="14" t="s">
        <v>266</v>
      </c>
      <c r="D71" s="310"/>
      <c r="E71" s="306"/>
      <c r="F71" s="39" t="str">
        <f t="shared" si="15"/>
        <v/>
      </c>
      <c r="G71" s="39"/>
      <c r="H71" s="44"/>
      <c r="I71" s="38" t="str">
        <f t="shared" si="12"/>
        <v/>
      </c>
      <c r="J71" s="39" t="str">
        <f t="shared" si="16"/>
        <v/>
      </c>
      <c r="K71" s="39"/>
      <c r="L71" s="40"/>
      <c r="M71" s="29">
        <f t="shared" si="17"/>
        <v>0</v>
      </c>
      <c r="N71" s="27">
        <f t="shared" si="14"/>
        <v>0.1</v>
      </c>
      <c r="O71" s="31">
        <f t="shared" si="18"/>
        <v>0</v>
      </c>
      <c r="P71" s="296">
        <v>1</v>
      </c>
      <c r="Q71" s="7" t="s">
        <v>267</v>
      </c>
    </row>
    <row r="72" spans="2:17" ht="36" hidden="1" x14ac:dyDescent="0.2">
      <c r="B72" s="2" t="s">
        <v>268</v>
      </c>
      <c r="C72" s="13">
        <v>8.17</v>
      </c>
      <c r="D72" s="309"/>
      <c r="E72" s="305"/>
      <c r="F72" s="36" t="str">
        <f t="shared" si="15"/>
        <v/>
      </c>
      <c r="G72" s="36"/>
      <c r="H72" s="43"/>
      <c r="I72" s="35" t="str">
        <f t="shared" si="12"/>
        <v/>
      </c>
      <c r="J72" s="36" t="str">
        <f t="shared" si="16"/>
        <v/>
      </c>
      <c r="K72" s="36"/>
      <c r="L72" s="37"/>
      <c r="M72" s="26">
        <f t="shared" si="17"/>
        <v>0</v>
      </c>
      <c r="N72" s="27">
        <f t="shared" si="14"/>
        <v>0.1</v>
      </c>
      <c r="O72" s="28">
        <f t="shared" si="18"/>
        <v>0</v>
      </c>
      <c r="P72" s="297">
        <v>1</v>
      </c>
      <c r="Q72" s="7" t="s">
        <v>269</v>
      </c>
    </row>
    <row r="73" spans="2:17" ht="36" hidden="1" x14ac:dyDescent="0.2">
      <c r="B73" s="2" t="s">
        <v>270</v>
      </c>
      <c r="C73" s="13">
        <v>8.19</v>
      </c>
      <c r="D73" s="309"/>
      <c r="E73" s="305"/>
      <c r="F73" s="36" t="str">
        <f t="shared" si="15"/>
        <v/>
      </c>
      <c r="G73" s="36"/>
      <c r="H73" s="43"/>
      <c r="I73" s="35" t="str">
        <f t="shared" si="12"/>
        <v/>
      </c>
      <c r="J73" s="36" t="str">
        <f t="shared" si="16"/>
        <v/>
      </c>
      <c r="K73" s="36"/>
      <c r="L73" s="37"/>
      <c r="M73" s="26">
        <f t="shared" si="17"/>
        <v>0</v>
      </c>
      <c r="N73" s="27">
        <f t="shared" si="14"/>
        <v>0.1</v>
      </c>
      <c r="O73" s="28">
        <f t="shared" si="18"/>
        <v>0</v>
      </c>
      <c r="P73" s="297">
        <v>1</v>
      </c>
      <c r="Q73" s="7" t="s">
        <v>316</v>
      </c>
    </row>
    <row r="74" spans="2:17" ht="36" hidden="1" x14ac:dyDescent="0.2">
      <c r="B74" s="2" t="s">
        <v>271</v>
      </c>
      <c r="C74" s="13">
        <v>8.32</v>
      </c>
      <c r="D74" s="309"/>
      <c r="E74" s="305"/>
      <c r="F74" s="36" t="str">
        <f t="shared" si="15"/>
        <v/>
      </c>
      <c r="G74" s="36"/>
      <c r="H74" s="43"/>
      <c r="I74" s="35" t="str">
        <f t="shared" si="12"/>
        <v/>
      </c>
      <c r="J74" s="36" t="str">
        <f t="shared" si="16"/>
        <v/>
      </c>
      <c r="K74" s="36"/>
      <c r="L74" s="37"/>
      <c r="M74" s="26">
        <f t="shared" si="17"/>
        <v>0</v>
      </c>
      <c r="N74" s="27">
        <f>IF(O74&lt;&gt;"",1/COUNTA($P$65:$P$74),"")</f>
        <v>0.1</v>
      </c>
      <c r="O74" s="28">
        <f t="shared" si="18"/>
        <v>0</v>
      </c>
      <c r="P74" s="297">
        <v>1</v>
      </c>
      <c r="Q74" s="7" t="s">
        <v>272</v>
      </c>
    </row>
    <row r="75" spans="2:17" s="19" customFormat="1" ht="25" hidden="1" customHeight="1" x14ac:dyDescent="0.2">
      <c r="B75" s="97" t="str">
        <f>" "&amp;Reference!D27&amp;"  -  "&amp;Reference!E27</f>
        <v xml:space="preserve"> D-4  -  Business Continuity</v>
      </c>
      <c r="C75" s="109"/>
      <c r="D75" s="315">
        <v>3</v>
      </c>
      <c r="E75" s="110"/>
      <c r="F75" s="111" t="str">
        <f t="shared" si="15"/>
        <v/>
      </c>
      <c r="G75" s="111"/>
      <c r="H75" s="112"/>
      <c r="I75" s="117">
        <f t="shared" si="12"/>
        <v>0</v>
      </c>
      <c r="J75" s="111">
        <f t="shared" si="16"/>
        <v>1</v>
      </c>
      <c r="K75" s="301">
        <v>1</v>
      </c>
      <c r="L75" s="113">
        <f>SUM(M76)</f>
        <v>0</v>
      </c>
      <c r="M75" s="114" t="str">
        <f t="shared" si="17"/>
        <v/>
      </c>
      <c r="N75" s="115" t="str">
        <f>IF(O75&lt;&gt;"",1/COUNTA($P$83:$P$87),"")</f>
        <v/>
      </c>
      <c r="O75" s="116"/>
      <c r="P75" s="112"/>
      <c r="Q75" s="107"/>
    </row>
    <row r="76" spans="2:17" ht="36" hidden="1" x14ac:dyDescent="0.2">
      <c r="B76" s="2" t="s">
        <v>273</v>
      </c>
      <c r="C76" s="13">
        <v>8.14</v>
      </c>
      <c r="D76" s="309"/>
      <c r="E76" s="305"/>
      <c r="F76" s="36" t="str">
        <f t="shared" si="15"/>
        <v/>
      </c>
      <c r="G76" s="36"/>
      <c r="H76" s="43"/>
      <c r="I76" s="35" t="str">
        <f t="shared" si="12"/>
        <v/>
      </c>
      <c r="J76" s="36" t="str">
        <f t="shared" si="16"/>
        <v/>
      </c>
      <c r="K76" s="36"/>
      <c r="L76" s="37"/>
      <c r="M76" s="26">
        <f t="shared" si="17"/>
        <v>0</v>
      </c>
      <c r="N76" s="27">
        <f>IF(O76&lt;&gt;"",1/COUNTA($P$76:$P$76),"")</f>
        <v>1</v>
      </c>
      <c r="O76" s="28">
        <f t="shared" si="18"/>
        <v>0</v>
      </c>
      <c r="P76" s="297">
        <v>1</v>
      </c>
      <c r="Q76" s="7" t="s">
        <v>274</v>
      </c>
    </row>
    <row r="77" spans="2:17" s="19" customFormat="1" ht="25" hidden="1" customHeight="1" x14ac:dyDescent="0.2">
      <c r="B77" s="97" t="str">
        <f>" "&amp;Reference!D28&amp;"  -  "&amp;Reference!E28</f>
        <v xml:space="preserve"> D-5  -  Communication Security</v>
      </c>
      <c r="C77" s="109"/>
      <c r="D77" s="315">
        <v>3</v>
      </c>
      <c r="E77" s="110"/>
      <c r="F77" s="111" t="str">
        <f t="shared" si="15"/>
        <v/>
      </c>
      <c r="G77" s="111"/>
      <c r="H77" s="112"/>
      <c r="I77" s="117">
        <f t="shared" si="12"/>
        <v>0</v>
      </c>
      <c r="J77" s="111">
        <f t="shared" si="16"/>
        <v>1</v>
      </c>
      <c r="K77" s="301">
        <v>1</v>
      </c>
      <c r="L77" s="113">
        <f>SUM(M78:M79)</f>
        <v>0</v>
      </c>
      <c r="M77" s="114" t="str">
        <f t="shared" si="17"/>
        <v/>
      </c>
      <c r="N77" s="115" t="str">
        <f>IF(O77&lt;&gt;"",1/COUNTA($P$83:$P$87),"")</f>
        <v/>
      </c>
      <c r="O77" s="116"/>
      <c r="P77" s="112"/>
      <c r="Q77" s="107"/>
    </row>
    <row r="78" spans="2:17" ht="54" hidden="1" x14ac:dyDescent="0.2">
      <c r="B78" s="3" t="s">
        <v>275</v>
      </c>
      <c r="C78" s="14" t="s">
        <v>276</v>
      </c>
      <c r="D78" s="310"/>
      <c r="E78" s="306"/>
      <c r="F78" s="39" t="str">
        <f t="shared" si="15"/>
        <v/>
      </c>
      <c r="G78" s="39"/>
      <c r="H78" s="44"/>
      <c r="I78" s="38" t="str">
        <f t="shared" si="12"/>
        <v/>
      </c>
      <c r="J78" s="39" t="str">
        <f t="shared" si="16"/>
        <v/>
      </c>
      <c r="K78" s="39"/>
      <c r="L78" s="40"/>
      <c r="M78" s="29">
        <f t="shared" si="17"/>
        <v>0</v>
      </c>
      <c r="N78" s="27">
        <f>IF(O78&lt;&gt;"",1/COUNTA($P$78:$P$79),"")</f>
        <v>0.5</v>
      </c>
      <c r="O78" s="31">
        <f t="shared" si="18"/>
        <v>0</v>
      </c>
      <c r="P78" s="296">
        <v>1</v>
      </c>
      <c r="Q78" s="7" t="s">
        <v>277</v>
      </c>
    </row>
    <row r="79" spans="2:17" ht="18" hidden="1" x14ac:dyDescent="0.2">
      <c r="B79" s="2" t="s">
        <v>278</v>
      </c>
      <c r="C79" s="13">
        <v>8.23</v>
      </c>
      <c r="D79" s="309"/>
      <c r="E79" s="305"/>
      <c r="F79" s="36" t="str">
        <f t="shared" si="15"/>
        <v/>
      </c>
      <c r="G79" s="36"/>
      <c r="H79" s="43"/>
      <c r="I79" s="35" t="str">
        <f t="shared" si="12"/>
        <v/>
      </c>
      <c r="J79" s="36" t="str">
        <f t="shared" si="16"/>
        <v/>
      </c>
      <c r="K79" s="36"/>
      <c r="L79" s="37"/>
      <c r="M79" s="26">
        <f t="shared" si="17"/>
        <v>0</v>
      </c>
      <c r="N79" s="27">
        <f>IF(O79&lt;&gt;"",1/COUNTA($P$78:$P$79),"")</f>
        <v>0.5</v>
      </c>
      <c r="O79" s="28">
        <f t="shared" si="18"/>
        <v>0</v>
      </c>
      <c r="P79" s="297">
        <v>1</v>
      </c>
      <c r="Q79" s="7" t="s">
        <v>279</v>
      </c>
    </row>
    <row r="80" spans="2:17" s="19" customFormat="1" ht="25" hidden="1" customHeight="1" x14ac:dyDescent="0.2">
      <c r="B80" s="97" t="str">
        <f>" "&amp;Reference!D29&amp;"  -  "&amp;Reference!E29</f>
        <v xml:space="preserve"> D-6  -  Cryptography</v>
      </c>
      <c r="C80" s="109"/>
      <c r="D80" s="315">
        <v>3</v>
      </c>
      <c r="E80" s="110"/>
      <c r="F80" s="111" t="str">
        <f t="shared" si="15"/>
        <v/>
      </c>
      <c r="G80" s="111"/>
      <c r="H80" s="112"/>
      <c r="I80" s="117">
        <f t="shared" si="12"/>
        <v>0</v>
      </c>
      <c r="J80" s="111">
        <f t="shared" si="16"/>
        <v>1</v>
      </c>
      <c r="K80" s="301">
        <v>1</v>
      </c>
      <c r="L80" s="113">
        <f>SUM(M81)</f>
        <v>0</v>
      </c>
      <c r="M80" s="114" t="str">
        <f t="shared" si="17"/>
        <v/>
      </c>
      <c r="N80" s="115" t="str">
        <f>IF(O80&lt;&gt;"",1/COUNTA($P$83:$P$87),"")</f>
        <v/>
      </c>
      <c r="O80" s="116"/>
      <c r="P80" s="112"/>
      <c r="Q80" s="107"/>
    </row>
    <row r="81" spans="2:17" ht="36" hidden="1" x14ac:dyDescent="0.2">
      <c r="B81" s="2" t="s">
        <v>280</v>
      </c>
      <c r="C81" s="13">
        <v>8.24</v>
      </c>
      <c r="D81" s="308"/>
      <c r="E81" s="305"/>
      <c r="F81" s="36" t="str">
        <f t="shared" si="15"/>
        <v/>
      </c>
      <c r="G81" s="36"/>
      <c r="H81" s="43"/>
      <c r="I81" s="35" t="str">
        <f t="shared" si="12"/>
        <v/>
      </c>
      <c r="J81" s="36" t="str">
        <f t="shared" si="16"/>
        <v/>
      </c>
      <c r="K81" s="36"/>
      <c r="L81" s="37"/>
      <c r="M81" s="26">
        <f t="shared" si="17"/>
        <v>0</v>
      </c>
      <c r="N81" s="27">
        <f>IF(O81&lt;&gt;"",1/COUNTA($P$81:$P$81),"")</f>
        <v>1</v>
      </c>
      <c r="O81" s="28">
        <f t="shared" si="18"/>
        <v>0</v>
      </c>
      <c r="P81" s="297">
        <v>1</v>
      </c>
      <c r="Q81" s="7" t="s">
        <v>317</v>
      </c>
    </row>
    <row r="82" spans="2:17" s="19" customFormat="1" ht="25" hidden="1" customHeight="1" x14ac:dyDescent="0.2">
      <c r="B82" s="97" t="str">
        <f>" "&amp;Reference!D30&amp;"  -  "&amp;Reference!E30</f>
        <v xml:space="preserve"> D-7  -  System and Software</v>
      </c>
      <c r="C82" s="109"/>
      <c r="D82" s="315">
        <v>3</v>
      </c>
      <c r="E82" s="110"/>
      <c r="F82" s="111" t="str">
        <f t="shared" si="15"/>
        <v/>
      </c>
      <c r="G82" s="111"/>
      <c r="H82" s="112"/>
      <c r="I82" s="117">
        <f t="shared" si="12"/>
        <v>0</v>
      </c>
      <c r="J82" s="111">
        <f t="shared" si="16"/>
        <v>1</v>
      </c>
      <c r="K82" s="301">
        <v>1</v>
      </c>
      <c r="L82" s="113">
        <f>SUM(M83:M87)</f>
        <v>0</v>
      </c>
      <c r="M82" s="114" t="str">
        <f t="shared" si="17"/>
        <v/>
      </c>
      <c r="N82" s="115" t="str">
        <f t="shared" ref="N82:N87" si="19">IF(O82&lt;&gt;"",1/COUNTA($P$83:$P$87),"")</f>
        <v/>
      </c>
      <c r="O82" s="116"/>
      <c r="P82" s="112"/>
      <c r="Q82" s="107"/>
    </row>
    <row r="83" spans="2:17" ht="90" hidden="1" x14ac:dyDescent="0.2">
      <c r="B83" s="3" t="s">
        <v>281</v>
      </c>
      <c r="C83" s="14" t="s">
        <v>282</v>
      </c>
      <c r="D83" s="310"/>
      <c r="E83" s="306"/>
      <c r="F83" s="39" t="str">
        <f t="shared" si="15"/>
        <v/>
      </c>
      <c r="G83" s="39"/>
      <c r="H83" s="44"/>
      <c r="I83" s="38" t="str">
        <f t="shared" si="12"/>
        <v/>
      </c>
      <c r="J83" s="39" t="str">
        <f t="shared" si="16"/>
        <v/>
      </c>
      <c r="K83" s="39"/>
      <c r="L83" s="40"/>
      <c r="M83" s="29">
        <f t="shared" si="17"/>
        <v>0</v>
      </c>
      <c r="N83" s="30">
        <f t="shared" si="19"/>
        <v>0.2</v>
      </c>
      <c r="O83" s="31">
        <f t="shared" si="18"/>
        <v>0</v>
      </c>
      <c r="P83" s="296">
        <v>1</v>
      </c>
      <c r="Q83" s="7" t="s">
        <v>318</v>
      </c>
    </row>
    <row r="84" spans="2:17" ht="36" hidden="1" x14ac:dyDescent="0.2">
      <c r="B84" s="2" t="s">
        <v>283</v>
      </c>
      <c r="C84" s="13" t="s">
        <v>284</v>
      </c>
      <c r="D84" s="309"/>
      <c r="E84" s="305"/>
      <c r="F84" s="36" t="str">
        <f t="shared" si="15"/>
        <v/>
      </c>
      <c r="G84" s="36"/>
      <c r="H84" s="43"/>
      <c r="I84" s="35" t="str">
        <f t="shared" si="12"/>
        <v/>
      </c>
      <c r="J84" s="36" t="str">
        <f t="shared" si="16"/>
        <v/>
      </c>
      <c r="K84" s="36"/>
      <c r="L84" s="37"/>
      <c r="M84" s="26">
        <f t="shared" si="17"/>
        <v>0</v>
      </c>
      <c r="N84" s="27">
        <f t="shared" si="19"/>
        <v>0.2</v>
      </c>
      <c r="O84" s="28">
        <f t="shared" si="18"/>
        <v>0</v>
      </c>
      <c r="P84" s="297">
        <v>1</v>
      </c>
      <c r="Q84" s="7" t="s">
        <v>285</v>
      </c>
    </row>
    <row r="85" spans="2:17" ht="18" hidden="1" x14ac:dyDescent="0.2">
      <c r="B85" s="2" t="s">
        <v>286</v>
      </c>
      <c r="C85" s="13">
        <v>8.31</v>
      </c>
      <c r="D85" s="309"/>
      <c r="E85" s="305"/>
      <c r="F85" s="36" t="str">
        <f t="shared" si="15"/>
        <v/>
      </c>
      <c r="G85" s="36"/>
      <c r="H85" s="43"/>
      <c r="I85" s="35" t="str">
        <f t="shared" si="12"/>
        <v/>
      </c>
      <c r="J85" s="36" t="str">
        <f t="shared" si="16"/>
        <v/>
      </c>
      <c r="K85" s="36"/>
      <c r="L85" s="37"/>
      <c r="M85" s="26">
        <f t="shared" si="17"/>
        <v>0</v>
      </c>
      <c r="N85" s="27">
        <f t="shared" si="19"/>
        <v>0.2</v>
      </c>
      <c r="O85" s="28">
        <f t="shared" si="18"/>
        <v>0</v>
      </c>
      <c r="P85" s="297">
        <v>1</v>
      </c>
      <c r="Q85" s="7" t="s">
        <v>287</v>
      </c>
    </row>
    <row r="86" spans="2:17" ht="18" hidden="1" x14ac:dyDescent="0.2">
      <c r="B86" s="2" t="s">
        <v>288</v>
      </c>
      <c r="C86" s="13">
        <v>8.33</v>
      </c>
      <c r="D86" s="309"/>
      <c r="E86" s="305"/>
      <c r="F86" s="36" t="str">
        <f t="shared" si="15"/>
        <v/>
      </c>
      <c r="G86" s="36"/>
      <c r="H86" s="43"/>
      <c r="I86" s="35" t="str">
        <f t="shared" si="12"/>
        <v/>
      </c>
      <c r="J86" s="36" t="str">
        <f t="shared" si="16"/>
        <v/>
      </c>
      <c r="K86" s="36"/>
      <c r="L86" s="37"/>
      <c r="M86" s="26">
        <f t="shared" si="17"/>
        <v>0</v>
      </c>
      <c r="N86" s="27">
        <f t="shared" si="19"/>
        <v>0.2</v>
      </c>
      <c r="O86" s="28">
        <f t="shared" si="18"/>
        <v>0</v>
      </c>
      <c r="P86" s="297">
        <v>1</v>
      </c>
      <c r="Q86" s="7" t="s">
        <v>289</v>
      </c>
    </row>
    <row r="87" spans="2:17" ht="37" hidden="1" thickBot="1" x14ac:dyDescent="0.25">
      <c r="B87" s="4" t="s">
        <v>290</v>
      </c>
      <c r="C87" s="15">
        <v>8.34</v>
      </c>
      <c r="D87" s="311"/>
      <c r="E87" s="307"/>
      <c r="F87" s="20" t="str">
        <f t="shared" si="15"/>
        <v/>
      </c>
      <c r="G87" s="20"/>
      <c r="H87" s="45"/>
      <c r="I87" s="41" t="str">
        <f t="shared" si="12"/>
        <v/>
      </c>
      <c r="J87" s="20" t="str">
        <f t="shared" si="16"/>
        <v/>
      </c>
      <c r="K87" s="20"/>
      <c r="L87" s="42"/>
      <c r="M87" s="32">
        <f t="shared" si="17"/>
        <v>0</v>
      </c>
      <c r="N87" s="18">
        <f t="shared" si="19"/>
        <v>0.2</v>
      </c>
      <c r="O87" s="17">
        <f t="shared" si="18"/>
        <v>0</v>
      </c>
      <c r="P87" s="298">
        <v>1</v>
      </c>
      <c r="Q87" s="8" t="s">
        <v>291</v>
      </c>
    </row>
  </sheetData>
  <sheetProtection algorithmName="SHA-512" hashValue="hkDj9ID44bPjEVP3kEuBujaVaOKQ0IMBZcwlDT5p7oZQAd2x3m03H6tGl3Jjo2F5ZBVhy24jfsm03X+Wy+VMbg==" saltValue="zX7tHP+gCBovXyKWj5c9kw==" spinCount="100000" sheet="1" objects="1" scenarios="1" selectLockedCells="1" selectUnlockedCells="1"/>
  <pageMargins left="0.7" right="0.7" top="0.75" bottom="0.75" header="0.3" footer="0.3"/>
  <ignoredErrors>
    <ignoredError sqref="N32 N41 N43 N45 N59 N76 N8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B903287D0FE3429CDC40C653BDA13A" ma:contentTypeVersion="14" ma:contentTypeDescription="Create a new document." ma:contentTypeScope="" ma:versionID="db2cad03dbbf574592cb2617541530ea">
  <xsd:schema xmlns:xsd="http://www.w3.org/2001/XMLSchema" xmlns:xs="http://www.w3.org/2001/XMLSchema" xmlns:p="http://schemas.microsoft.com/office/2006/metadata/properties" xmlns:ns2="6538518a-9385-44f1-8a0e-72a2812564a8" xmlns:ns3="359ee48d-9283-437d-a740-fb28872c1ac5" targetNamespace="http://schemas.microsoft.com/office/2006/metadata/properties" ma:root="true" ma:fieldsID="b61af5f3fab31a62709ac448cd979b62" ns2:_="" ns3:_="">
    <xsd:import namespace="6538518a-9385-44f1-8a0e-72a2812564a8"/>
    <xsd:import namespace="359ee48d-9283-437d-a740-fb28872c1a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8518a-9385-44f1-8a0e-72a281256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f8f7623-6ef1-4398-a984-46a9d567087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9ee48d-9283-437d-a740-fb28872c1a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8df500a-36b8-4553-94c9-20999ee89990}" ma:internalName="TaxCatchAll" ma:showField="CatchAllData" ma:web="359ee48d-9283-437d-a740-fb28872c1ac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38518a-9385-44f1-8a0e-72a2812564a8">
      <Terms xmlns="http://schemas.microsoft.com/office/infopath/2007/PartnerControls"/>
    </lcf76f155ced4ddcb4097134ff3c332f>
    <TaxCatchAll xmlns="359ee48d-9283-437d-a740-fb28872c1ac5" xsi:nil="true"/>
  </documentManagement>
</p:properties>
</file>

<file path=customXml/itemProps1.xml><?xml version="1.0" encoding="utf-8"?>
<ds:datastoreItem xmlns:ds="http://schemas.openxmlformats.org/officeDocument/2006/customXml" ds:itemID="{AEBC3CB0-EE79-4FF8-B5F7-AA3DE26A0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38518a-9385-44f1-8a0e-72a2812564a8"/>
    <ds:schemaRef ds:uri="359ee48d-9283-437d-a740-fb28872c1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72B7AA-4372-41D3-9897-92EE6FBCF23C}">
  <ds:schemaRefs>
    <ds:schemaRef ds:uri="http://schemas.microsoft.com/sharepoint/v3/contenttype/forms"/>
  </ds:schemaRefs>
</ds:datastoreItem>
</file>

<file path=customXml/itemProps3.xml><?xml version="1.0" encoding="utf-8"?>
<ds:datastoreItem xmlns:ds="http://schemas.openxmlformats.org/officeDocument/2006/customXml" ds:itemID="{7156FC64-584E-4840-BA58-E00CF63E0400}">
  <ds:schemaRefs>
    <ds:schemaRef ds:uri="6538518a-9385-44f1-8a0e-72a2812564a8"/>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359ee48d-9283-437d-a740-fb28872c1ac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Guidelines</vt:lpstr>
      <vt:lpstr>Weightings</vt:lpstr>
      <vt:lpstr>Questionnaire</vt:lpstr>
      <vt:lpstr>Aggregated Result</vt:lpstr>
      <vt:lpstr>Reference</vt:lpstr>
      <vt:lpstr>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Jacky Lam</dc:creator>
  <cp:keywords/>
  <dc:description/>
  <cp:lastModifiedBy>Jacky Lam</cp:lastModifiedBy>
  <cp:revision/>
  <dcterms:created xsi:type="dcterms:W3CDTF">2024-08-22T01:54:12Z</dcterms:created>
  <dcterms:modified xsi:type="dcterms:W3CDTF">2024-09-25T07:57:25Z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0x010100CBB903287D0FE3429CDC40C653BDA13A</vt:lpwstr>
  </property>
  <property fmtid="{D5CDD505-2E9C-101B-9397-08002B2CF9AE}" pid="3" name="MediaServiceImageTags">
    <vt:lpwstr/>
  </property>
</Properties>
</file>